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/>
  <bookViews>
    <workbookView xWindow="2175" yWindow="975" windowWidth="19440" windowHeight="12240" tabRatio="707"/>
  </bookViews>
  <sheets>
    <sheet name="Especificações" sheetId="17" r:id="rId1"/>
    <sheet name="Plan Resultados ValoresTeste" sheetId="15" r:id="rId2"/>
    <sheet name="Regressões" sheetId="12" r:id="rId3"/>
    <sheet name="Plan Cálculo" sheetId="13" r:id="rId4"/>
    <sheet name="Correl" sheetId="14" r:id="rId5"/>
    <sheet name="Gráfico Desemprego Série Anti" sheetId="20" r:id="rId6"/>
    <sheet name="Gráfico Desemprego Série Nov" sheetId="18" r:id="rId7"/>
    <sheet name="Gráfico Rend Série Ant" sheetId="21" r:id="rId8"/>
    <sheet name="Gráfico Rend Série Nov" sheetId="22" r:id="rId9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05" i="1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104"/>
  <c r="P96"/>
  <c r="P97"/>
  <c r="P98"/>
  <c r="P99"/>
  <c r="P100"/>
  <c r="P101"/>
  <c r="P102"/>
  <c r="P103"/>
  <c r="P95"/>
  <c r="Q94" i="13"/>
  <c r="U94"/>
  <c r="AA94"/>
  <c r="P4" i="15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3"/>
  <c r="Q2" i="13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5"/>
  <c r="U95"/>
  <c r="Q96"/>
  <c r="U96"/>
  <c r="Q97"/>
  <c r="U97"/>
  <c r="Q98"/>
  <c r="U98"/>
  <c r="Q99"/>
  <c r="U99"/>
  <c r="Q100"/>
  <c r="U100"/>
  <c r="Q101"/>
  <c r="U101"/>
  <c r="Q102"/>
  <c r="U102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I244" i="15"/>
  <c r="I245"/>
  <c r="I246"/>
  <c r="I247"/>
  <c r="I248"/>
  <c r="I249"/>
  <c r="I250"/>
  <c r="I251"/>
  <c r="AC198" i="13"/>
  <c r="AC199"/>
  <c r="AC200"/>
  <c r="AC201"/>
  <c r="AC202"/>
  <c r="AC203"/>
  <c r="AC204"/>
  <c r="AC205"/>
  <c r="AC206"/>
  <c r="AC207"/>
  <c r="AC208"/>
  <c r="AC209"/>
  <c r="AC210"/>
  <c r="AC211"/>
  <c r="AC212"/>
  <c r="AC213"/>
  <c r="AC214"/>
  <c r="AC215"/>
  <c r="AC216"/>
  <c r="AC217"/>
  <c r="AC218"/>
  <c r="AC219"/>
  <c r="AC220"/>
  <c r="AC221"/>
  <c r="AC222"/>
  <c r="AC223"/>
  <c r="AC224"/>
  <c r="AC225"/>
  <c r="AC226"/>
  <c r="AC227"/>
  <c r="AC228"/>
  <c r="AC229"/>
  <c r="AC230"/>
  <c r="AC231"/>
  <c r="AC232"/>
  <c r="AC233"/>
  <c r="AC234"/>
  <c r="AC235"/>
  <c r="AC236"/>
  <c r="AC237"/>
  <c r="AC238"/>
  <c r="AC239"/>
  <c r="AC240"/>
  <c r="AC241"/>
  <c r="AC242"/>
  <c r="AC243"/>
  <c r="AC244"/>
  <c r="AC245"/>
  <c r="AC246"/>
  <c r="AC247"/>
  <c r="AC248"/>
  <c r="AC249"/>
  <c r="AC250"/>
  <c r="AA198"/>
  <c r="AA199"/>
  <c r="AA200"/>
  <c r="AA201"/>
  <c r="AA202"/>
  <c r="AA203"/>
  <c r="AA204"/>
  <c r="AA205"/>
  <c r="AA206"/>
  <c r="AA207"/>
  <c r="AA208"/>
  <c r="AA209"/>
  <c r="AA210"/>
  <c r="AA211"/>
  <c r="AA212"/>
  <c r="AA213"/>
  <c r="AA214"/>
  <c r="AA215"/>
  <c r="AA216"/>
  <c r="AA217"/>
  <c r="AA218"/>
  <c r="AA219"/>
  <c r="AA220"/>
  <c r="AA221"/>
  <c r="AA222"/>
  <c r="AA223"/>
  <c r="AA224"/>
  <c r="AA225"/>
  <c r="AA226"/>
  <c r="AA227"/>
  <c r="AA228"/>
  <c r="AA229"/>
  <c r="AA230"/>
  <c r="AA231"/>
  <c r="AA232"/>
  <c r="AA233"/>
  <c r="AA234"/>
  <c r="AA235"/>
  <c r="AA236"/>
  <c r="AA237"/>
  <c r="AA238"/>
  <c r="AA239"/>
  <c r="AA240"/>
  <c r="AA241"/>
  <c r="AA242"/>
  <c r="AA243"/>
  <c r="AA244"/>
  <c r="AA245"/>
  <c r="AA246"/>
  <c r="AA247"/>
  <c r="AA248"/>
  <c r="AA249"/>
  <c r="AA250"/>
  <c r="S199"/>
  <c r="W199"/>
  <c r="O102"/>
  <c r="S102"/>
  <c r="W102"/>
  <c r="O2"/>
  <c r="W2"/>
  <c r="I3" i="15"/>
  <c r="V200" i="13"/>
  <c r="V202"/>
  <c r="V204"/>
  <c r="V206"/>
  <c r="V208"/>
  <c r="V210"/>
  <c r="V212"/>
  <c r="V214"/>
  <c r="V216"/>
  <c r="V218"/>
  <c r="V220"/>
  <c r="V222"/>
  <c r="V224"/>
  <c r="V226"/>
  <c r="V228"/>
  <c r="V230"/>
  <c r="V232"/>
  <c r="V234"/>
  <c r="V236"/>
  <c r="V238"/>
  <c r="V240"/>
  <c r="V242"/>
  <c r="V244"/>
  <c r="V246"/>
  <c r="V248"/>
  <c r="V250"/>
  <c r="AB244"/>
  <c r="AD244"/>
  <c r="AB245"/>
  <c r="AD245"/>
  <c r="AB246"/>
  <c r="AD246"/>
  <c r="AB247"/>
  <c r="AD247"/>
  <c r="AB248"/>
  <c r="AD248"/>
  <c r="AB249"/>
  <c r="AD249"/>
  <c r="AB250"/>
  <c r="AD250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197"/>
  <c r="S243"/>
  <c r="W243"/>
  <c r="S244"/>
  <c r="Y244"/>
  <c r="S245"/>
  <c r="Y245"/>
  <c r="Z245"/>
  <c r="S246"/>
  <c r="Y246"/>
  <c r="S247"/>
  <c r="W247"/>
  <c r="S248"/>
  <c r="Y248"/>
  <c r="S249"/>
  <c r="Y249"/>
  <c r="Z249"/>
  <c r="S250"/>
  <c r="W250"/>
  <c r="N243"/>
  <c r="N244"/>
  <c r="N245"/>
  <c r="N246"/>
  <c r="N247"/>
  <c r="N248"/>
  <c r="N249"/>
  <c r="N250"/>
  <c r="H243"/>
  <c r="H244"/>
  <c r="H245"/>
  <c r="H246"/>
  <c r="H247"/>
  <c r="H248"/>
  <c r="H249"/>
  <c r="H250"/>
  <c r="D243"/>
  <c r="D244"/>
  <c r="D245"/>
  <c r="D246"/>
  <c r="D247"/>
  <c r="D248"/>
  <c r="D249"/>
  <c r="D250"/>
  <c r="Y247"/>
  <c r="Z247"/>
  <c r="Y243"/>
  <c r="Z244"/>
  <c r="Z246"/>
  <c r="T248"/>
  <c r="T244"/>
  <c r="Y250"/>
  <c r="Z250"/>
  <c r="T250"/>
  <c r="T246"/>
  <c r="W248"/>
  <c r="X248"/>
  <c r="W246"/>
  <c r="W244"/>
  <c r="X244"/>
  <c r="T249"/>
  <c r="T247"/>
  <c r="T245"/>
  <c r="W249"/>
  <c r="X249"/>
  <c r="W245"/>
  <c r="X245"/>
  <c r="V249"/>
  <c r="V247"/>
  <c r="V245"/>
  <c r="V243"/>
  <c r="V241"/>
  <c r="V239"/>
  <c r="V237"/>
  <c r="V235"/>
  <c r="V233"/>
  <c r="V231"/>
  <c r="V229"/>
  <c r="V227"/>
  <c r="V225"/>
  <c r="V223"/>
  <c r="V221"/>
  <c r="V219"/>
  <c r="V217"/>
  <c r="V215"/>
  <c r="V213"/>
  <c r="V211"/>
  <c r="V209"/>
  <c r="V207"/>
  <c r="V205"/>
  <c r="V203"/>
  <c r="V201"/>
  <c r="V199"/>
  <c r="I105" i="1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104"/>
  <c r="I96"/>
  <c r="I97"/>
  <c r="I98"/>
  <c r="I99"/>
  <c r="I100"/>
  <c r="I101"/>
  <c r="I102"/>
  <c r="I103"/>
  <c r="I95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"/>
  <c r="O4" i="13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3"/>
  <c r="S96"/>
  <c r="S97"/>
  <c r="S98"/>
  <c r="S99"/>
  <c r="S100"/>
  <c r="S101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200"/>
  <c r="S201"/>
  <c r="S202"/>
  <c r="S203"/>
  <c r="S204"/>
  <c r="S205"/>
  <c r="S206"/>
  <c r="S207"/>
  <c r="S208"/>
  <c r="S209"/>
  <c r="W209"/>
  <c r="S210"/>
  <c r="S211"/>
  <c r="S212"/>
  <c r="S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W242"/>
  <c r="X243"/>
  <c r="S95"/>
  <c r="S94"/>
  <c r="V198"/>
  <c r="W104"/>
  <c r="W105"/>
  <c r="W106"/>
  <c r="W107"/>
  <c r="W108"/>
  <c r="W109"/>
  <c r="W110"/>
  <c r="W111"/>
  <c r="W112"/>
  <c r="W113"/>
  <c r="W114"/>
  <c r="W115"/>
  <c r="W116"/>
  <c r="W117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188"/>
  <c r="W189"/>
  <c r="W190"/>
  <c r="W191"/>
  <c r="W192"/>
  <c r="W193"/>
  <c r="W194"/>
  <c r="W195"/>
  <c r="W196"/>
  <c r="W197"/>
  <c r="W198"/>
  <c r="W200"/>
  <c r="W201"/>
  <c r="W202"/>
  <c r="W203"/>
  <c r="W204"/>
  <c r="W205"/>
  <c r="W206"/>
  <c r="W207"/>
  <c r="W208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103"/>
  <c r="W97"/>
  <c r="W98"/>
  <c r="W99"/>
  <c r="W100"/>
  <c r="W101"/>
  <c r="W95"/>
  <c r="W96"/>
  <c r="W94"/>
  <c r="W3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Y2"/>
  <c r="Y236"/>
  <c r="Y237"/>
  <c r="Y238"/>
  <c r="Y239"/>
  <c r="Y240"/>
  <c r="Y241"/>
  <c r="Y242"/>
  <c r="Z243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103"/>
  <c r="Y95"/>
  <c r="Y96"/>
  <c r="Y97"/>
  <c r="Y98"/>
  <c r="Y99"/>
  <c r="Y100"/>
  <c r="Y101"/>
  <c r="Y102"/>
  <c r="Y94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3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AB243"/>
  <c r="AC197"/>
  <c r="AA197"/>
  <c r="AA196"/>
  <c r="AA195"/>
  <c r="AA194"/>
  <c r="AA193"/>
  <c r="AA192"/>
  <c r="AA191"/>
  <c r="AA190"/>
  <c r="AA189"/>
  <c r="AA188"/>
  <c r="AA187"/>
  <c r="AA186"/>
  <c r="AA185"/>
  <c r="AA184"/>
  <c r="AA183"/>
  <c r="AA182"/>
  <c r="AA181"/>
  <c r="AA180"/>
  <c r="AA179"/>
  <c r="AA178"/>
  <c r="AA177"/>
  <c r="AA176"/>
  <c r="AA175"/>
  <c r="AA174"/>
  <c r="AA173"/>
  <c r="AA172"/>
  <c r="AA171"/>
  <c r="AA170"/>
  <c r="AA169"/>
  <c r="AA168"/>
  <c r="AA167"/>
  <c r="AA166"/>
  <c r="AA165"/>
  <c r="AA164"/>
  <c r="AA163"/>
  <c r="AA162"/>
  <c r="AA161"/>
  <c r="AA160"/>
  <c r="AA159"/>
  <c r="AA158"/>
  <c r="AA157"/>
  <c r="AA156"/>
  <c r="AA155"/>
  <c r="AA154"/>
  <c r="AA153"/>
  <c r="AA152"/>
  <c r="AA151"/>
  <c r="AA150"/>
  <c r="AA149"/>
  <c r="AA148"/>
  <c r="AA147"/>
  <c r="AA146"/>
  <c r="AA145"/>
  <c r="AA144"/>
  <c r="AA143"/>
  <c r="AA142"/>
  <c r="AA141"/>
  <c r="AA140"/>
  <c r="AA139"/>
  <c r="AA138"/>
  <c r="AA137"/>
  <c r="AA136"/>
  <c r="AA135"/>
  <c r="AA134"/>
  <c r="AA133"/>
  <c r="AA132"/>
  <c r="AA131"/>
  <c r="AA130"/>
  <c r="AA129"/>
  <c r="AA128"/>
  <c r="AA127"/>
  <c r="AA126"/>
  <c r="AA125"/>
  <c r="AA124"/>
  <c r="AA123"/>
  <c r="AA122"/>
  <c r="AA121"/>
  <c r="AA120"/>
  <c r="AA119"/>
  <c r="AA118"/>
  <c r="AA117"/>
  <c r="AA116"/>
  <c r="AA115"/>
  <c r="AA114"/>
  <c r="AA113"/>
  <c r="AA112"/>
  <c r="AA111"/>
  <c r="AA110"/>
  <c r="AA109"/>
  <c r="AA108"/>
  <c r="AA107"/>
  <c r="AA106"/>
  <c r="AA105"/>
  <c r="AA104"/>
  <c r="AA103"/>
  <c r="AA95"/>
  <c r="AA96"/>
  <c r="AA97"/>
  <c r="AA98"/>
  <c r="AA99"/>
  <c r="AA100"/>
  <c r="AA101"/>
  <c r="AA102"/>
  <c r="AA93"/>
  <c r="AA92"/>
  <c r="AA91"/>
  <c r="AA90"/>
  <c r="AA89"/>
  <c r="AA88"/>
  <c r="AA87"/>
  <c r="AA86"/>
  <c r="AA85"/>
  <c r="AA84"/>
  <c r="AA83"/>
  <c r="AA82"/>
  <c r="AA81"/>
  <c r="AA80"/>
  <c r="AA79"/>
  <c r="AA78"/>
  <c r="AA77"/>
  <c r="AA76"/>
  <c r="AA75"/>
  <c r="AA74"/>
  <c r="AA73"/>
  <c r="AA72"/>
  <c r="AA71"/>
  <c r="AA70"/>
  <c r="AA69"/>
  <c r="AA68"/>
  <c r="AA67"/>
  <c r="AA66"/>
  <c r="AA65"/>
  <c r="AA64"/>
  <c r="AA63"/>
  <c r="AA62"/>
  <c r="AA61"/>
  <c r="AA60"/>
  <c r="AA59"/>
  <c r="AA58"/>
  <c r="AA57"/>
  <c r="AA56"/>
  <c r="AA55"/>
  <c r="AA54"/>
  <c r="AA53"/>
  <c r="AA52"/>
  <c r="AA51"/>
  <c r="AA50"/>
  <c r="AA49"/>
  <c r="AA48"/>
  <c r="AA47"/>
  <c r="AA46"/>
  <c r="AA45"/>
  <c r="AA44"/>
  <c r="AA43"/>
  <c r="AA42"/>
  <c r="AA41"/>
  <c r="AA40"/>
  <c r="AA39"/>
  <c r="AA38"/>
  <c r="AA37"/>
  <c r="AA36"/>
  <c r="AA35"/>
  <c r="AA34"/>
  <c r="AA33"/>
  <c r="AA32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2"/>
  <c r="AC102"/>
  <c r="AC94"/>
  <c r="AC2"/>
  <c r="AD243"/>
  <c r="V197"/>
  <c r="AC196"/>
  <c r="AC195"/>
  <c r="AC194"/>
  <c r="AC193"/>
  <c r="AC192"/>
  <c r="AC191"/>
  <c r="AC190"/>
  <c r="AC189"/>
  <c r="AC188"/>
  <c r="AC187"/>
  <c r="AC186"/>
  <c r="AC185"/>
  <c r="AC184"/>
  <c r="AC183"/>
  <c r="AC182"/>
  <c r="AC181"/>
  <c r="AC180"/>
  <c r="AC179"/>
  <c r="AC178"/>
  <c r="AC177"/>
  <c r="AC176"/>
  <c r="AC175"/>
  <c r="AC174"/>
  <c r="AC173"/>
  <c r="AC172"/>
  <c r="AC171"/>
  <c r="AC170"/>
  <c r="AC169"/>
  <c r="AC168"/>
  <c r="AC167"/>
  <c r="AC166"/>
  <c r="AC165"/>
  <c r="AC164"/>
  <c r="AC163"/>
  <c r="AC162"/>
  <c r="AC161"/>
  <c r="AC160"/>
  <c r="AC159"/>
  <c r="AC158"/>
  <c r="AC157"/>
  <c r="AC156"/>
  <c r="AC155"/>
  <c r="AC154"/>
  <c r="AC153"/>
  <c r="AC152"/>
  <c r="AC151"/>
  <c r="AC150"/>
  <c r="AC149"/>
  <c r="AC148"/>
  <c r="AC147"/>
  <c r="AC146"/>
  <c r="AC145"/>
  <c r="AC144"/>
  <c r="AC143"/>
  <c r="AC142"/>
  <c r="AC141"/>
  <c r="AC140"/>
  <c r="AC139"/>
  <c r="AC138"/>
  <c r="AC137"/>
  <c r="AC136"/>
  <c r="AC135"/>
  <c r="AC134"/>
  <c r="AC133"/>
  <c r="AC132"/>
  <c r="AC131"/>
  <c r="AC130"/>
  <c r="AC129"/>
  <c r="AC128"/>
  <c r="AC127"/>
  <c r="AC126"/>
  <c r="AC125"/>
  <c r="AC124"/>
  <c r="AC123"/>
  <c r="AC122"/>
  <c r="AC121"/>
  <c r="AC120"/>
  <c r="AC119"/>
  <c r="AC118"/>
  <c r="AC117"/>
  <c r="AC116"/>
  <c r="AC115"/>
  <c r="AC114"/>
  <c r="AC113"/>
  <c r="AC112"/>
  <c r="AC111"/>
  <c r="AC110"/>
  <c r="AC109"/>
  <c r="AC108"/>
  <c r="AC107"/>
  <c r="AC106"/>
  <c r="AC105"/>
  <c r="AC104"/>
  <c r="AC103"/>
  <c r="AC101"/>
  <c r="AC100"/>
  <c r="AC99"/>
  <c r="AC98"/>
  <c r="AC97"/>
  <c r="AC96"/>
  <c r="AC95"/>
  <c r="AC93"/>
  <c r="AC92"/>
  <c r="AC91"/>
  <c r="AC90"/>
  <c r="AC89"/>
  <c r="AC88"/>
  <c r="AC87"/>
  <c r="AC86"/>
  <c r="AC85"/>
  <c r="AC84"/>
  <c r="AC83"/>
  <c r="AC82"/>
  <c r="AC81"/>
  <c r="AC80"/>
  <c r="AC79"/>
  <c r="AC78"/>
  <c r="AC77"/>
  <c r="AC76"/>
  <c r="AC75"/>
  <c r="AC74"/>
  <c r="AC73"/>
  <c r="AC72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AD242"/>
  <c r="AD241"/>
  <c r="AD240"/>
  <c r="AD239"/>
  <c r="AD238"/>
  <c r="AD237"/>
  <c r="AD236"/>
  <c r="AD235"/>
  <c r="AD234"/>
  <c r="AD233"/>
  <c r="AD232"/>
  <c r="AD231"/>
  <c r="AD230"/>
  <c r="AD229"/>
  <c r="AD228"/>
  <c r="AD227"/>
  <c r="AD226"/>
  <c r="AD225"/>
  <c r="AD224"/>
  <c r="AD223"/>
  <c r="AD222"/>
  <c r="AD221"/>
  <c r="AD220"/>
  <c r="AD219"/>
  <c r="AD218"/>
  <c r="AD217"/>
  <c r="AD216"/>
  <c r="AD215"/>
  <c r="AD214"/>
  <c r="AD213"/>
  <c r="AD212"/>
  <c r="AD211"/>
  <c r="AD210"/>
  <c r="AD209"/>
  <c r="AD208"/>
  <c r="AD207"/>
  <c r="AD206"/>
  <c r="AD205"/>
  <c r="AD204"/>
  <c r="AD203"/>
  <c r="AD202"/>
  <c r="AD201"/>
  <c r="AD200"/>
  <c r="AD199"/>
  <c r="AD198"/>
  <c r="AD197"/>
  <c r="AD196"/>
  <c r="AD195"/>
  <c r="AD194"/>
  <c r="AD193"/>
  <c r="AD192"/>
  <c r="AD191"/>
  <c r="AD190"/>
  <c r="AD189"/>
  <c r="AD188"/>
  <c r="AD187"/>
  <c r="AD186"/>
  <c r="AD185"/>
  <c r="AD184"/>
  <c r="AD183"/>
  <c r="AD182"/>
  <c r="AD181"/>
  <c r="AD180"/>
  <c r="AD179"/>
  <c r="AD178"/>
  <c r="AD177"/>
  <c r="AD176"/>
  <c r="AD175"/>
  <c r="AD174"/>
  <c r="AD173"/>
  <c r="AD172"/>
  <c r="AD171"/>
  <c r="AD170"/>
  <c r="AD169"/>
  <c r="AD168"/>
  <c r="AD167"/>
  <c r="AD166"/>
  <c r="AD165"/>
  <c r="AD164"/>
  <c r="AD163"/>
  <c r="AD162"/>
  <c r="AD161"/>
  <c r="AD160"/>
  <c r="AD159"/>
  <c r="AD158"/>
  <c r="AD157"/>
  <c r="AD156"/>
  <c r="AD155"/>
  <c r="AD154"/>
  <c r="AD153"/>
  <c r="AD152"/>
  <c r="AD151"/>
  <c r="AD150"/>
  <c r="AD149"/>
  <c r="AD148"/>
  <c r="AD147"/>
  <c r="AD146"/>
  <c r="AD145"/>
  <c r="AD144"/>
  <c r="AD143"/>
  <c r="AD142"/>
  <c r="AD141"/>
  <c r="AD140"/>
  <c r="AD139"/>
  <c r="AD138"/>
  <c r="AD137"/>
  <c r="AD136"/>
  <c r="AD135"/>
  <c r="AD134"/>
  <c r="AD133"/>
  <c r="AD132"/>
  <c r="AD131"/>
  <c r="AD130"/>
  <c r="AD129"/>
  <c r="AD128"/>
  <c r="AD127"/>
  <c r="AD126"/>
  <c r="AD125"/>
  <c r="AD124"/>
  <c r="AD123"/>
  <c r="AD122"/>
  <c r="AD121"/>
  <c r="AD120"/>
  <c r="AD119"/>
  <c r="AD118"/>
  <c r="AD117"/>
  <c r="AD116"/>
  <c r="AD115"/>
  <c r="AD114"/>
  <c r="AD113"/>
  <c r="AD112"/>
  <c r="AD111"/>
  <c r="AD110"/>
  <c r="AD109"/>
  <c r="AD108"/>
  <c r="AD107"/>
  <c r="AD106"/>
  <c r="AD105"/>
  <c r="AD104"/>
  <c r="AD103"/>
  <c r="AD102"/>
  <c r="AD101"/>
  <c r="AD100"/>
  <c r="AD99"/>
  <c r="AD98"/>
  <c r="AD97"/>
  <c r="AD96"/>
  <c r="AD95"/>
  <c r="AD94"/>
  <c r="AD93"/>
  <c r="AD92"/>
  <c r="AD91"/>
  <c r="AD90"/>
  <c r="AD89"/>
  <c r="AD88"/>
  <c r="AD87"/>
  <c r="AD86"/>
  <c r="AD85"/>
  <c r="AD84"/>
  <c r="AD83"/>
  <c r="AD82"/>
  <c r="AD81"/>
  <c r="AD80"/>
  <c r="AD79"/>
  <c r="AD78"/>
  <c r="AD77"/>
  <c r="AD76"/>
  <c r="AD75"/>
  <c r="AD74"/>
  <c r="AD73"/>
  <c r="AD72"/>
  <c r="AD71"/>
  <c r="AD70"/>
  <c r="AD69"/>
  <c r="AD68"/>
  <c r="AD67"/>
  <c r="AD66"/>
  <c r="AD65"/>
  <c r="AD64"/>
  <c r="AD63"/>
  <c r="AD62"/>
  <c r="AD61"/>
  <c r="AD60"/>
  <c r="AD59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  <c r="AD7"/>
  <c r="AD6"/>
  <c r="AD5"/>
  <c r="AD4"/>
  <c r="AD3"/>
  <c r="AB4"/>
  <c r="AB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0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3"/>
  <c r="Z242"/>
  <c r="Z241"/>
  <c r="Z240"/>
  <c r="Z239"/>
  <c r="Z238"/>
  <c r="Z237"/>
  <c r="Z236"/>
  <c r="Z235"/>
  <c r="Z234"/>
  <c r="Z233"/>
  <c r="Z232"/>
  <c r="Z231"/>
  <c r="Z230"/>
  <c r="Z229"/>
  <c r="Z228"/>
  <c r="Z227"/>
  <c r="Z226"/>
  <c r="Z225"/>
  <c r="Z224"/>
  <c r="Z223"/>
  <c r="Z222"/>
  <c r="Z221"/>
  <c r="Z220"/>
  <c r="Z219"/>
  <c r="Z218"/>
  <c r="Z217"/>
  <c r="Z216"/>
  <c r="Z215"/>
  <c r="Z214"/>
  <c r="Z213"/>
  <c r="Z212"/>
  <c r="Z211"/>
  <c r="Z210"/>
  <c r="Z209"/>
  <c r="Z208"/>
  <c r="Z207"/>
  <c r="Z206"/>
  <c r="Z205"/>
  <c r="Z204"/>
  <c r="Z203"/>
  <c r="Z202"/>
  <c r="Z201"/>
  <c r="Z200"/>
  <c r="Z199"/>
  <c r="Z198"/>
  <c r="Z197"/>
  <c r="Z196"/>
  <c r="Z195"/>
  <c r="Z194"/>
  <c r="Z193"/>
  <c r="Z192"/>
  <c r="Z191"/>
  <c r="Z190"/>
  <c r="Z189"/>
  <c r="Z188"/>
  <c r="Z187"/>
  <c r="Z186"/>
  <c r="Z185"/>
  <c r="Z184"/>
  <c r="Z183"/>
  <c r="Z182"/>
  <c r="Z181"/>
  <c r="Z180"/>
  <c r="Z179"/>
  <c r="Z178"/>
  <c r="Z177"/>
  <c r="Z176"/>
  <c r="Z175"/>
  <c r="Z174"/>
  <c r="Z173"/>
  <c r="Z172"/>
  <c r="Z171"/>
  <c r="Z170"/>
  <c r="Z169"/>
  <c r="Z168"/>
  <c r="Z167"/>
  <c r="Z166"/>
  <c r="Z165"/>
  <c r="Z164"/>
  <c r="Z163"/>
  <c r="Z162"/>
  <c r="Z161"/>
  <c r="Z160"/>
  <c r="Z159"/>
  <c r="Z158"/>
  <c r="Z157"/>
  <c r="Z156"/>
  <c r="Z155"/>
  <c r="Z154"/>
  <c r="Z153"/>
  <c r="Z152"/>
  <c r="Z151"/>
  <c r="Z150"/>
  <c r="Z149"/>
  <c r="Z148"/>
  <c r="Z147"/>
  <c r="Z146"/>
  <c r="Z145"/>
  <c r="Z144"/>
  <c r="Z143"/>
  <c r="Z142"/>
  <c r="Z141"/>
  <c r="Z140"/>
  <c r="Z139"/>
  <c r="Z138"/>
  <c r="Z137"/>
  <c r="Z136"/>
  <c r="Z135"/>
  <c r="Z134"/>
  <c r="Z133"/>
  <c r="Z132"/>
  <c r="Z131"/>
  <c r="Z130"/>
  <c r="Z129"/>
  <c r="Z128"/>
  <c r="Z127"/>
  <c r="Z126"/>
  <c r="Z125"/>
  <c r="Z124"/>
  <c r="Z123"/>
  <c r="Z122"/>
  <c r="Z121"/>
  <c r="Z120"/>
  <c r="Z119"/>
  <c r="Z118"/>
  <c r="Z117"/>
  <c r="Z116"/>
  <c r="Z115"/>
  <c r="Z114"/>
  <c r="Z113"/>
  <c r="Z112"/>
  <c r="Z111"/>
  <c r="Z110"/>
  <c r="Z109"/>
  <c r="Z108"/>
  <c r="Z107"/>
  <c r="Z106"/>
  <c r="Z105"/>
  <c r="Z104"/>
  <c r="Z103"/>
  <c r="Z102"/>
  <c r="Z101"/>
  <c r="Z100"/>
  <c r="Z99"/>
  <c r="Z98"/>
  <c r="Z97"/>
  <c r="Z96"/>
  <c r="Z95"/>
  <c r="Z94"/>
  <c r="Z93"/>
  <c r="Z92"/>
  <c r="Z91"/>
  <c r="Z90"/>
  <c r="Z89"/>
  <c r="Z88"/>
  <c r="Z87"/>
  <c r="Z86"/>
  <c r="Z85"/>
  <c r="Z84"/>
  <c r="Z83"/>
  <c r="Z82"/>
  <c r="Z81"/>
  <c r="Z80"/>
  <c r="Z79"/>
  <c r="Z78"/>
  <c r="Z77"/>
  <c r="Z76"/>
  <c r="Z75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Z6"/>
  <c r="Z5"/>
  <c r="Z4"/>
  <c r="Z3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X239"/>
  <c r="X240"/>
  <c r="X241"/>
  <c r="X242"/>
  <c r="X3"/>
  <c r="V196"/>
  <c r="V195"/>
  <c r="V194"/>
  <c r="V193"/>
  <c r="V192"/>
  <c r="V191"/>
  <c r="V190"/>
  <c r="V189"/>
  <c r="V188"/>
  <c r="V187"/>
  <c r="V186"/>
  <c r="V185"/>
  <c r="V184"/>
  <c r="V183"/>
  <c r="V182"/>
  <c r="V181"/>
  <c r="V180"/>
  <c r="V179"/>
  <c r="V178"/>
  <c r="V177"/>
  <c r="V176"/>
  <c r="V175"/>
  <c r="V174"/>
  <c r="V173"/>
  <c r="V172"/>
  <c r="V171"/>
  <c r="V170"/>
  <c r="V169"/>
  <c r="V168"/>
  <c r="V167"/>
  <c r="V166"/>
  <c r="V165"/>
  <c r="V164"/>
  <c r="V163"/>
  <c r="V162"/>
  <c r="V161"/>
  <c r="V160"/>
  <c r="V159"/>
  <c r="V158"/>
  <c r="V157"/>
  <c r="V156"/>
  <c r="V155"/>
  <c r="V154"/>
  <c r="V153"/>
  <c r="V152"/>
  <c r="V151"/>
  <c r="V150"/>
  <c r="V149"/>
  <c r="V148"/>
  <c r="V147"/>
  <c r="V146"/>
  <c r="V145"/>
  <c r="V144"/>
  <c r="V143"/>
  <c r="V142"/>
  <c r="V141"/>
  <c r="V140"/>
  <c r="V139"/>
  <c r="V138"/>
  <c r="V137"/>
  <c r="V136"/>
  <c r="V135"/>
  <c r="V134"/>
  <c r="V133"/>
  <c r="V132"/>
  <c r="V131"/>
  <c r="V130"/>
  <c r="V129"/>
  <c r="V128"/>
  <c r="V127"/>
  <c r="V126"/>
  <c r="V125"/>
  <c r="V124"/>
  <c r="V123"/>
  <c r="V122"/>
  <c r="V121"/>
  <c r="V120"/>
  <c r="V119"/>
  <c r="V118"/>
  <c r="V117"/>
  <c r="V116"/>
  <c r="V115"/>
  <c r="V114"/>
  <c r="V113"/>
  <c r="V112"/>
  <c r="V111"/>
  <c r="V110"/>
  <c r="V109"/>
  <c r="V108"/>
  <c r="V107"/>
  <c r="V106"/>
  <c r="V105"/>
  <c r="V104"/>
  <c r="V103"/>
  <c r="V102"/>
  <c r="V101"/>
  <c r="V100"/>
  <c r="V99"/>
  <c r="V98"/>
  <c r="V97"/>
  <c r="V96"/>
  <c r="V95"/>
  <c r="T242"/>
  <c r="T241"/>
  <c r="T240"/>
  <c r="T239"/>
  <c r="T238"/>
  <c r="T237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P3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95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L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3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95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3"/>
  <c r="Z248"/>
  <c r="T243"/>
  <c r="X246"/>
  <c r="X250"/>
  <c r="X247"/>
</calcChain>
</file>

<file path=xl/sharedStrings.xml><?xml version="1.0" encoding="utf-8"?>
<sst xmlns="http://schemas.openxmlformats.org/spreadsheetml/2006/main" count="863" uniqueCount="304">
  <si>
    <t>Data</t>
  </si>
  <si>
    <t>B</t>
  </si>
  <si>
    <t>RendOcIBGEsAnt</t>
  </si>
  <si>
    <t>Model</t>
  </si>
  <si>
    <t>Unstandardized Coefficients</t>
  </si>
  <si>
    <t>Standardized Coefficients</t>
  </si>
  <si>
    <t>t</t>
  </si>
  <si>
    <t>Sig.</t>
  </si>
  <si>
    <t>Std. Error</t>
  </si>
  <si>
    <t>Beta</t>
  </si>
  <si>
    <t>1</t>
  </si>
  <si>
    <t>(Constant)</t>
  </si>
  <si>
    <t>Desemprego Série Antiga</t>
  </si>
  <si>
    <t>Rendimento Série Antiga</t>
  </si>
  <si>
    <t>Desemprego Série Nova</t>
  </si>
  <si>
    <t>Rendimento Série Nova</t>
  </si>
  <si>
    <t>DesIbgeSAntReg</t>
  </si>
  <si>
    <t>RendIbgeSAntReg</t>
  </si>
  <si>
    <t>DesIbgeSNovReg</t>
  </si>
  <si>
    <t>RendIbgeSNovReg</t>
  </si>
  <si>
    <t>VdesAdie</t>
  </si>
  <si>
    <t>VRODie</t>
  </si>
  <si>
    <t>VRIbgeSA</t>
  </si>
  <si>
    <t>VRIbgeSN</t>
  </si>
  <si>
    <t>VDesIbgeSNReg</t>
  </si>
  <si>
    <t>VRIbgeSNr</t>
  </si>
  <si>
    <t>Correlations</t>
  </si>
  <si>
    <t>Pearson Correlation</t>
  </si>
  <si>
    <t>Sig. (2-tailed)</t>
  </si>
  <si>
    <t>N</t>
  </si>
  <si>
    <t>RendOc IBGEsNova</t>
  </si>
  <si>
    <t>RendOcu SeaDie</t>
  </si>
  <si>
    <t>DesIBGE sAnt</t>
  </si>
  <si>
    <t>DesAb SeaDieese</t>
  </si>
  <si>
    <t>indic tempo</t>
  </si>
  <si>
    <t>VdIbge Snova</t>
  </si>
  <si>
    <t>Vdibge Sant</t>
  </si>
  <si>
    <t>DesIBGE Snov</t>
  </si>
  <si>
    <t>VDIbge SAReg</t>
  </si>
  <si>
    <t>VReIbge SAReg</t>
  </si>
  <si>
    <t>Vdes SeUnific</t>
  </si>
  <si>
    <t>Desp Ser Unificada</t>
  </si>
  <si>
    <t>TEMPO</t>
  </si>
  <si>
    <t>DESEMPREGO</t>
  </si>
  <si>
    <t>Série Unificada</t>
  </si>
  <si>
    <t>Re-Cálculo Ser Unif</t>
  </si>
  <si>
    <t>Rendimento dos Ocupados</t>
  </si>
  <si>
    <t>Re-Cálc Série Unif</t>
  </si>
  <si>
    <t>Fonte de dados: IBGE, IPEADATA, Banco Central, DIEESE-SEADE</t>
  </si>
  <si>
    <t>A pesquisa intitulada "Dinâmica da Inflação Brasileira em 20 anos de Plano Real" impôs a construção de uma série unificada de desemprego e de rendimento médio do trabalho. Esta série foi contruída a partir das correlações dos indicadores de desemprego aberto e rendimento dos ocupados do DIEESE-SEADE (calculado para a Região Metropolitana de São Paulo: http://produtos.seade.gov.br/produtos/ped/index.php  - Tabelas Mensais) e os indicadores de desemprego e rendimento dos ocupados do IBGE, nas série antiga (extinta em 2002) e nova (criada em 2002 - Tabelas: 2182 e 2168). As elevadas correlações entre todos os indicadores nos permitiram construir uma série unificada a partir da aproximação dos valores do IBGE aos valores do DIEESE-SEADE via regressão.</t>
  </si>
  <si>
    <t>a. Dependent Variable: DesAb SeaDieese</t>
  </si>
  <si>
    <t>Sum of Squares</t>
  </si>
  <si>
    <t>df</t>
  </si>
  <si>
    <t>Mean Square</t>
  </si>
  <si>
    <t>F</t>
  </si>
  <si>
    <t>Regression</t>
  </si>
  <si>
    <t>Residual</t>
  </si>
  <si>
    <t>Total</t>
  </si>
  <si>
    <t>b. Predictors: (Constant), DesIBGE sAnt</t>
  </si>
  <si>
    <t>b. Predictors: (Constant), DesIBGE Snov</t>
  </si>
  <si>
    <t>a. Dependent Variable: RendOcu SeaDie</t>
  </si>
  <si>
    <t>b. Predictors: (Constant), RendOcIBGEsAnt</t>
  </si>
  <si>
    <t>b. Predictors: (Constant), RendOc IBGEsNova</t>
  </si>
  <si>
    <r>
      <t>Coefficients</t>
    </r>
    <r>
      <rPr>
        <b/>
        <vertAlign val="superscript"/>
        <sz val="11"/>
        <color indexed="8"/>
        <rFont val="Times New Roman"/>
        <family val="1"/>
      </rPr>
      <t>a</t>
    </r>
  </si>
  <si>
    <r>
      <t>ANOVA</t>
    </r>
    <r>
      <rPr>
        <b/>
        <vertAlign val="superscript"/>
        <sz val="11"/>
        <color indexed="8"/>
        <rFont val="Times New Roman"/>
        <family val="1"/>
      </rPr>
      <t>a</t>
    </r>
  </si>
  <si>
    <r>
      <t>,000</t>
    </r>
    <r>
      <rPr>
        <vertAlign val="superscript"/>
        <sz val="11"/>
        <color indexed="8"/>
        <rFont val="Times New Roman"/>
        <family val="1"/>
      </rPr>
      <t>b</t>
    </r>
  </si>
  <si>
    <t>Rend Ser Unificada</t>
  </si>
  <si>
    <t>Model Summary</t>
  </si>
  <si>
    <t>R</t>
  </si>
  <si>
    <t>R Square</t>
  </si>
  <si>
    <t>Adjusted R Square</t>
  </si>
  <si>
    <t>Std. Error of the Estimate</t>
  </si>
  <si>
    <t>a. Predictors: (Constant), DesIBGE sAnt</t>
  </si>
  <si>
    <t>a. Predictors: (Constant), DesIBGE Snov</t>
  </si>
  <si>
    <t>a. Predictors: (Constant), RendOcIBGEsAnt</t>
  </si>
  <si>
    <t>a. Predictors: (Constant), RendOc IBGEsNova</t>
  </si>
  <si>
    <r>
      <t>,860</t>
    </r>
    <r>
      <rPr>
        <vertAlign val="superscript"/>
        <sz val="11"/>
        <color indexed="8"/>
        <rFont val="Times New Roman"/>
        <family val="1"/>
      </rPr>
      <t>a</t>
    </r>
  </si>
  <si>
    <r>
      <t>,847</t>
    </r>
    <r>
      <rPr>
        <vertAlign val="superscript"/>
        <sz val="11"/>
        <color indexed="8"/>
        <rFont val="Times New Roman"/>
        <family val="1"/>
      </rPr>
      <t>a</t>
    </r>
  </si>
  <si>
    <r>
      <t>,919</t>
    </r>
    <r>
      <rPr>
        <vertAlign val="superscript"/>
        <sz val="11"/>
        <color indexed="8"/>
        <rFont val="Times New Roman"/>
        <family val="1"/>
      </rPr>
      <t>a</t>
    </r>
  </si>
  <si>
    <r>
      <t>,964</t>
    </r>
    <r>
      <rPr>
        <vertAlign val="superscript"/>
        <sz val="11"/>
        <color indexed="8"/>
        <rFont val="Times New Roman"/>
        <family val="1"/>
      </rPr>
      <t>a</t>
    </r>
  </si>
  <si>
    <t>**. Correlation is significant at the 0.01 level (2-tailed).</t>
  </si>
  <si>
    <t>*. Correlation is significant at the 0.05 level (2-tailed).</t>
  </si>
  <si>
    <t>c. Cannot be computed because at least one of the variables is constant.</t>
  </si>
  <si>
    <r>
      <t>1,000</t>
    </r>
    <r>
      <rPr>
        <vertAlign val="superscript"/>
        <sz val="9"/>
        <color indexed="8"/>
        <rFont val="Arial"/>
        <family val="2"/>
      </rPr>
      <t>**</t>
    </r>
  </si>
  <si>
    <r>
      <t>-,408</t>
    </r>
    <r>
      <rPr>
        <vertAlign val="superscript"/>
        <sz val="9"/>
        <color indexed="8"/>
        <rFont val="Arial"/>
        <family val="2"/>
      </rPr>
      <t>**</t>
    </r>
  </si>
  <si>
    <r>
      <t>,625</t>
    </r>
    <r>
      <rPr>
        <vertAlign val="superscript"/>
        <sz val="9"/>
        <color indexed="8"/>
        <rFont val="Arial"/>
        <family val="2"/>
      </rPr>
      <t>**</t>
    </r>
  </si>
  <si>
    <r>
      <t>-,962</t>
    </r>
    <r>
      <rPr>
        <vertAlign val="superscript"/>
        <sz val="9"/>
        <color indexed="8"/>
        <rFont val="Arial"/>
        <family val="2"/>
      </rPr>
      <t>**</t>
    </r>
  </si>
  <si>
    <r>
      <t>,920</t>
    </r>
    <r>
      <rPr>
        <vertAlign val="superscript"/>
        <sz val="9"/>
        <color indexed="8"/>
        <rFont val="Arial"/>
        <family val="2"/>
      </rPr>
      <t>**</t>
    </r>
  </si>
  <si>
    <r>
      <t>,893</t>
    </r>
    <r>
      <rPr>
        <vertAlign val="superscript"/>
        <sz val="9"/>
        <color indexed="8"/>
        <rFont val="Arial"/>
        <family val="2"/>
      </rPr>
      <t>**</t>
    </r>
  </si>
  <si>
    <r>
      <t>,957</t>
    </r>
    <r>
      <rPr>
        <vertAlign val="superscript"/>
        <sz val="9"/>
        <color indexed="8"/>
        <rFont val="Arial"/>
        <family val="2"/>
      </rPr>
      <t>**</t>
    </r>
  </si>
  <si>
    <r>
      <t>,624</t>
    </r>
    <r>
      <rPr>
        <vertAlign val="superscript"/>
        <sz val="9"/>
        <color indexed="8"/>
        <rFont val="Arial"/>
        <family val="2"/>
      </rPr>
      <t>**</t>
    </r>
  </si>
  <si>
    <r>
      <t>,935</t>
    </r>
    <r>
      <rPr>
        <vertAlign val="superscript"/>
        <sz val="9"/>
        <color indexed="8"/>
        <rFont val="Arial"/>
        <family val="2"/>
      </rPr>
      <t>**</t>
    </r>
  </si>
  <si>
    <r>
      <t>-,464</t>
    </r>
    <r>
      <rPr>
        <vertAlign val="superscript"/>
        <sz val="9"/>
        <color indexed="8"/>
        <rFont val="Arial"/>
        <family val="2"/>
      </rPr>
      <t>**</t>
    </r>
  </si>
  <si>
    <r>
      <t>-,245</t>
    </r>
    <r>
      <rPr>
        <vertAlign val="superscript"/>
        <sz val="9"/>
        <color indexed="8"/>
        <rFont val="Arial"/>
        <family val="2"/>
      </rPr>
      <t>**</t>
    </r>
  </si>
  <si>
    <r>
      <t>,911</t>
    </r>
    <r>
      <rPr>
        <vertAlign val="superscript"/>
        <sz val="9"/>
        <color indexed="8"/>
        <rFont val="Arial"/>
        <family val="2"/>
      </rPr>
      <t>**</t>
    </r>
  </si>
  <si>
    <r>
      <t>,927</t>
    </r>
    <r>
      <rPr>
        <vertAlign val="superscript"/>
        <sz val="9"/>
        <color indexed="8"/>
        <rFont val="Arial"/>
        <family val="2"/>
      </rPr>
      <t>**</t>
    </r>
  </si>
  <si>
    <r>
      <t>,626</t>
    </r>
    <r>
      <rPr>
        <vertAlign val="superscript"/>
        <sz val="9"/>
        <color indexed="8"/>
        <rFont val="Arial"/>
        <family val="2"/>
      </rPr>
      <t>**</t>
    </r>
  </si>
  <si>
    <r>
      <t>,147</t>
    </r>
    <r>
      <rPr>
        <vertAlign val="superscript"/>
        <sz val="9"/>
        <color indexed="8"/>
        <rFont val="Arial"/>
        <family val="2"/>
      </rPr>
      <t>*</t>
    </r>
  </si>
  <si>
    <r>
      <t>,860</t>
    </r>
    <r>
      <rPr>
        <vertAlign val="superscript"/>
        <sz val="9"/>
        <color indexed="8"/>
        <rFont val="Arial"/>
        <family val="2"/>
      </rPr>
      <t>**</t>
    </r>
  </si>
  <si>
    <r>
      <t>,918</t>
    </r>
    <r>
      <rPr>
        <vertAlign val="superscript"/>
        <sz val="9"/>
        <color indexed="8"/>
        <rFont val="Arial"/>
        <family val="2"/>
      </rPr>
      <t>**</t>
    </r>
  </si>
  <si>
    <r>
      <t>-,172</t>
    </r>
    <r>
      <rPr>
        <vertAlign val="superscript"/>
        <sz val="9"/>
        <color indexed="8"/>
        <rFont val="Arial"/>
        <family val="2"/>
      </rPr>
      <t>*</t>
    </r>
  </si>
  <si>
    <r>
      <t>,724</t>
    </r>
    <r>
      <rPr>
        <vertAlign val="superscript"/>
        <sz val="9"/>
        <color indexed="8"/>
        <rFont val="Arial"/>
        <family val="2"/>
      </rPr>
      <t>**</t>
    </r>
  </si>
  <si>
    <r>
      <t>-,828</t>
    </r>
    <r>
      <rPr>
        <vertAlign val="superscript"/>
        <sz val="9"/>
        <color indexed="8"/>
        <rFont val="Arial"/>
        <family val="2"/>
      </rPr>
      <t>**</t>
    </r>
  </si>
  <si>
    <r>
      <t>,858</t>
    </r>
    <r>
      <rPr>
        <vertAlign val="superscript"/>
        <sz val="9"/>
        <color indexed="8"/>
        <rFont val="Arial"/>
        <family val="2"/>
      </rPr>
      <t>**</t>
    </r>
  </si>
  <si>
    <r>
      <t>,917</t>
    </r>
    <r>
      <rPr>
        <vertAlign val="superscript"/>
        <sz val="9"/>
        <color indexed="8"/>
        <rFont val="Arial"/>
        <family val="2"/>
      </rPr>
      <t>**</t>
    </r>
  </si>
  <si>
    <r>
      <t>-,829</t>
    </r>
    <r>
      <rPr>
        <vertAlign val="superscript"/>
        <sz val="9"/>
        <color indexed="8"/>
        <rFont val="Arial"/>
        <family val="2"/>
      </rPr>
      <t>**</t>
    </r>
  </si>
  <si>
    <r>
      <t>,977</t>
    </r>
    <r>
      <rPr>
        <vertAlign val="superscript"/>
        <sz val="9"/>
        <color indexed="8"/>
        <rFont val="Arial"/>
        <family val="2"/>
      </rPr>
      <t>**</t>
    </r>
  </si>
  <si>
    <r>
      <t>,904</t>
    </r>
    <r>
      <rPr>
        <vertAlign val="superscript"/>
        <sz val="9"/>
        <color indexed="8"/>
        <rFont val="Arial"/>
        <family val="2"/>
      </rPr>
      <t>**</t>
    </r>
  </si>
  <si>
    <r>
      <t>-,555</t>
    </r>
    <r>
      <rPr>
        <vertAlign val="superscript"/>
        <sz val="9"/>
        <color indexed="8"/>
        <rFont val="Arial"/>
        <family val="2"/>
      </rPr>
      <t>**</t>
    </r>
  </si>
  <si>
    <r>
      <t>-,134</t>
    </r>
    <r>
      <rPr>
        <vertAlign val="superscript"/>
        <sz val="9"/>
        <color indexed="8"/>
        <rFont val="Arial"/>
        <family val="2"/>
      </rPr>
      <t>*</t>
    </r>
  </si>
  <si>
    <r>
      <t>-,556</t>
    </r>
    <r>
      <rPr>
        <vertAlign val="superscript"/>
        <sz val="9"/>
        <color indexed="8"/>
        <rFont val="Arial"/>
        <family val="2"/>
      </rPr>
      <t>**</t>
    </r>
  </si>
  <si>
    <r>
      <t>-,143</t>
    </r>
    <r>
      <rPr>
        <vertAlign val="superscript"/>
        <sz val="9"/>
        <color indexed="8"/>
        <rFont val="Arial"/>
        <family val="2"/>
      </rPr>
      <t>*</t>
    </r>
  </si>
  <si>
    <r>
      <t>,285</t>
    </r>
    <r>
      <rPr>
        <vertAlign val="superscript"/>
        <sz val="9"/>
        <color indexed="8"/>
        <rFont val="Arial"/>
        <family val="2"/>
      </rPr>
      <t>**</t>
    </r>
  </si>
  <si>
    <r>
      <t>,538</t>
    </r>
    <r>
      <rPr>
        <vertAlign val="superscript"/>
        <sz val="9"/>
        <color indexed="8"/>
        <rFont val="Arial"/>
        <family val="2"/>
      </rPr>
      <t>**</t>
    </r>
  </si>
  <si>
    <r>
      <t>-,235</t>
    </r>
    <r>
      <rPr>
        <vertAlign val="superscript"/>
        <sz val="9"/>
        <color indexed="8"/>
        <rFont val="Arial"/>
        <family val="2"/>
      </rPr>
      <t>*</t>
    </r>
  </si>
  <si>
    <r>
      <t>-,314</t>
    </r>
    <r>
      <rPr>
        <vertAlign val="superscript"/>
        <sz val="9"/>
        <color indexed="8"/>
        <rFont val="Arial"/>
        <family val="2"/>
      </rPr>
      <t>**</t>
    </r>
  </si>
  <si>
    <r>
      <t>,290</t>
    </r>
    <r>
      <rPr>
        <vertAlign val="superscript"/>
        <sz val="9"/>
        <color indexed="8"/>
        <rFont val="Arial"/>
        <family val="2"/>
      </rPr>
      <t>**</t>
    </r>
  </si>
  <si>
    <r>
      <t>,533</t>
    </r>
    <r>
      <rPr>
        <vertAlign val="superscript"/>
        <sz val="9"/>
        <color indexed="8"/>
        <rFont val="Arial"/>
        <family val="2"/>
      </rPr>
      <t>**</t>
    </r>
  </si>
  <si>
    <r>
      <t>-,251</t>
    </r>
    <r>
      <rPr>
        <vertAlign val="superscript"/>
        <sz val="9"/>
        <color indexed="8"/>
        <rFont val="Arial"/>
        <family val="2"/>
      </rPr>
      <t>*</t>
    </r>
  </si>
  <si>
    <r>
      <t>,131</t>
    </r>
    <r>
      <rPr>
        <vertAlign val="superscript"/>
        <sz val="9"/>
        <color indexed="8"/>
        <rFont val="Arial"/>
        <family val="2"/>
      </rPr>
      <t>*</t>
    </r>
  </si>
  <si>
    <r>
      <t>,836</t>
    </r>
    <r>
      <rPr>
        <vertAlign val="superscript"/>
        <sz val="9"/>
        <color indexed="8"/>
        <rFont val="Arial"/>
        <family val="2"/>
      </rPr>
      <t>**</t>
    </r>
  </si>
  <si>
    <r>
      <t>,669</t>
    </r>
    <r>
      <rPr>
        <vertAlign val="superscript"/>
        <sz val="9"/>
        <color indexed="8"/>
        <rFont val="Arial"/>
        <family val="2"/>
      </rPr>
      <t>**</t>
    </r>
  </si>
  <si>
    <r>
      <t>-,237</t>
    </r>
    <r>
      <rPr>
        <vertAlign val="superscript"/>
        <sz val="9"/>
        <color indexed="8"/>
        <rFont val="Arial"/>
        <family val="2"/>
      </rPr>
      <t>**</t>
    </r>
  </si>
  <si>
    <r>
      <t>-,265</t>
    </r>
    <r>
      <rPr>
        <vertAlign val="superscript"/>
        <sz val="9"/>
        <color indexed="8"/>
        <rFont val="Arial"/>
        <family val="2"/>
      </rPr>
      <t>**</t>
    </r>
  </si>
  <si>
    <r>
      <t>,243</t>
    </r>
    <r>
      <rPr>
        <vertAlign val="superscript"/>
        <sz val="9"/>
        <color indexed="8"/>
        <rFont val="Arial"/>
        <family val="2"/>
      </rPr>
      <t>*</t>
    </r>
  </si>
  <si>
    <r>
      <t>,670</t>
    </r>
    <r>
      <rPr>
        <vertAlign val="superscript"/>
        <sz val="9"/>
        <color indexed="8"/>
        <rFont val="Arial"/>
        <family val="2"/>
      </rPr>
      <t>*</t>
    </r>
  </si>
  <si>
    <r>
      <t>,501</t>
    </r>
    <r>
      <rPr>
        <vertAlign val="superscript"/>
        <sz val="9"/>
        <color indexed="8"/>
        <rFont val="Arial"/>
        <family val="2"/>
      </rPr>
      <t>**</t>
    </r>
  </si>
  <si>
    <r>
      <t>,600</t>
    </r>
    <r>
      <rPr>
        <vertAlign val="superscript"/>
        <sz val="9"/>
        <color indexed="8"/>
        <rFont val="Arial"/>
        <family val="2"/>
      </rPr>
      <t>**</t>
    </r>
  </si>
  <si>
    <r>
      <t>-,296</t>
    </r>
    <r>
      <rPr>
        <vertAlign val="superscript"/>
        <sz val="9"/>
        <color indexed="8"/>
        <rFont val="Arial"/>
        <family val="2"/>
      </rPr>
      <t>**</t>
    </r>
  </si>
  <si>
    <r>
      <t>-,848</t>
    </r>
    <r>
      <rPr>
        <vertAlign val="superscript"/>
        <sz val="9"/>
        <color indexed="8"/>
        <rFont val="Arial"/>
        <family val="2"/>
      </rPr>
      <t>**</t>
    </r>
  </si>
  <si>
    <r>
      <t>.</t>
    </r>
    <r>
      <rPr>
        <vertAlign val="superscript"/>
        <sz val="9"/>
        <color indexed="8"/>
        <rFont val="Arial"/>
        <family val="2"/>
      </rPr>
      <t>c</t>
    </r>
  </si>
  <si>
    <r>
      <t>,999</t>
    </r>
    <r>
      <rPr>
        <vertAlign val="superscript"/>
        <sz val="9"/>
        <color indexed="8"/>
        <rFont val="Arial"/>
        <family val="2"/>
      </rPr>
      <t>**</t>
    </r>
  </si>
  <si>
    <r>
      <t>,234</t>
    </r>
    <r>
      <rPr>
        <vertAlign val="superscript"/>
        <sz val="9"/>
        <color indexed="8"/>
        <rFont val="Arial"/>
        <family val="2"/>
      </rPr>
      <t>*</t>
    </r>
  </si>
  <si>
    <r>
      <t>,686</t>
    </r>
    <r>
      <rPr>
        <vertAlign val="superscript"/>
        <sz val="9"/>
        <color indexed="8"/>
        <rFont val="Arial"/>
        <family val="2"/>
      </rPr>
      <t>*</t>
    </r>
  </si>
  <si>
    <r>
      <t>,258</t>
    </r>
    <r>
      <rPr>
        <vertAlign val="superscript"/>
        <sz val="9"/>
        <color indexed="8"/>
        <rFont val="Arial"/>
        <family val="2"/>
      </rPr>
      <t>**</t>
    </r>
  </si>
  <si>
    <r>
      <t>,963</t>
    </r>
    <r>
      <rPr>
        <vertAlign val="superscript"/>
        <sz val="9"/>
        <color indexed="8"/>
        <rFont val="Arial"/>
        <family val="2"/>
      </rPr>
      <t>**</t>
    </r>
  </si>
  <si>
    <r>
      <t>,254</t>
    </r>
    <r>
      <rPr>
        <vertAlign val="superscript"/>
        <sz val="9"/>
        <color indexed="8"/>
        <rFont val="Arial"/>
        <family val="2"/>
      </rPr>
      <t>*</t>
    </r>
  </si>
  <si>
    <r>
      <t>,568</t>
    </r>
    <r>
      <rPr>
        <vertAlign val="superscript"/>
        <sz val="9"/>
        <color indexed="8"/>
        <rFont val="Arial"/>
        <family val="2"/>
      </rPr>
      <t>**</t>
    </r>
  </si>
  <si>
    <r>
      <t>,582</t>
    </r>
    <r>
      <rPr>
        <vertAlign val="superscript"/>
        <sz val="9"/>
        <color indexed="8"/>
        <rFont val="Arial"/>
        <family val="2"/>
      </rPr>
      <t>**</t>
    </r>
  </si>
  <si>
    <r>
      <t>-,369</t>
    </r>
    <r>
      <rPr>
        <vertAlign val="superscript"/>
        <sz val="9"/>
        <color indexed="8"/>
        <rFont val="Arial"/>
        <family val="2"/>
      </rPr>
      <t>**</t>
    </r>
  </si>
  <si>
    <r>
      <t>,743</t>
    </r>
    <r>
      <rPr>
        <vertAlign val="superscript"/>
        <sz val="9"/>
        <color indexed="8"/>
        <rFont val="Arial"/>
        <family val="2"/>
      </rPr>
      <t>*</t>
    </r>
  </si>
  <si>
    <r>
      <t>-,218</t>
    </r>
    <r>
      <rPr>
        <vertAlign val="superscript"/>
        <sz val="9"/>
        <color indexed="8"/>
        <rFont val="Arial"/>
        <family val="2"/>
      </rPr>
      <t>*</t>
    </r>
  </si>
  <si>
    <r>
      <t>-,400</t>
    </r>
    <r>
      <rPr>
        <vertAlign val="superscript"/>
        <sz val="9"/>
        <color indexed="8"/>
        <rFont val="Arial"/>
        <family val="2"/>
      </rPr>
      <t>**</t>
    </r>
  </si>
  <si>
    <r>
      <t>-,839</t>
    </r>
    <r>
      <rPr>
        <vertAlign val="superscript"/>
        <sz val="9"/>
        <color indexed="8"/>
        <rFont val="Arial"/>
        <family val="2"/>
      </rPr>
      <t>**</t>
    </r>
  </si>
  <si>
    <r>
      <t>,242</t>
    </r>
    <r>
      <rPr>
        <vertAlign val="superscript"/>
        <sz val="9"/>
        <color indexed="8"/>
        <rFont val="Arial"/>
        <family val="2"/>
      </rPr>
      <t>*</t>
    </r>
  </si>
  <si>
    <r>
      <t>,998</t>
    </r>
    <r>
      <rPr>
        <vertAlign val="superscript"/>
        <sz val="9"/>
        <color indexed="8"/>
        <rFont val="Arial"/>
        <family val="2"/>
      </rPr>
      <t>**</t>
    </r>
  </si>
  <si>
    <r>
      <t>,753</t>
    </r>
    <r>
      <rPr>
        <vertAlign val="superscript"/>
        <sz val="9"/>
        <color indexed="8"/>
        <rFont val="Arial"/>
        <family val="2"/>
      </rPr>
      <t>*</t>
    </r>
  </si>
  <si>
    <r>
      <t>,834</t>
    </r>
    <r>
      <rPr>
        <vertAlign val="superscript"/>
        <sz val="9"/>
        <color indexed="8"/>
        <rFont val="Arial"/>
        <family val="2"/>
      </rPr>
      <t>**</t>
    </r>
  </si>
  <si>
    <r>
      <t>,913</t>
    </r>
    <r>
      <rPr>
        <vertAlign val="superscript"/>
        <sz val="9"/>
        <color indexed="8"/>
        <rFont val="Arial"/>
        <family val="2"/>
      </rPr>
      <t>**</t>
    </r>
  </si>
  <si>
    <r>
      <t>-,318</t>
    </r>
    <r>
      <rPr>
        <vertAlign val="superscript"/>
        <sz val="9"/>
        <color indexed="8"/>
        <rFont val="Arial"/>
        <family val="2"/>
      </rPr>
      <t>**</t>
    </r>
  </si>
  <si>
    <r>
      <t>-,409</t>
    </r>
    <r>
      <rPr>
        <vertAlign val="superscript"/>
        <sz val="9"/>
        <color indexed="8"/>
        <rFont val="Arial"/>
        <family val="2"/>
      </rPr>
      <t>**</t>
    </r>
  </si>
  <si>
    <r>
      <t>-,882</t>
    </r>
    <r>
      <rPr>
        <vertAlign val="superscript"/>
        <sz val="9"/>
        <color indexed="8"/>
        <rFont val="Arial"/>
        <family val="2"/>
      </rPr>
      <t>**</t>
    </r>
  </si>
  <si>
    <r>
      <t>-,907</t>
    </r>
    <r>
      <rPr>
        <vertAlign val="superscript"/>
        <sz val="9"/>
        <color indexed="8"/>
        <rFont val="Arial"/>
        <family val="2"/>
      </rPr>
      <t>**</t>
    </r>
  </si>
  <si>
    <r>
      <t>-,950</t>
    </r>
    <r>
      <rPr>
        <vertAlign val="superscript"/>
        <sz val="9"/>
        <color indexed="8"/>
        <rFont val="Arial"/>
        <family val="2"/>
      </rPr>
      <t>**</t>
    </r>
  </si>
  <si>
    <r>
      <t>,677</t>
    </r>
    <r>
      <rPr>
        <vertAlign val="superscript"/>
        <sz val="9"/>
        <color indexed="8"/>
        <rFont val="Arial"/>
        <family val="2"/>
      </rPr>
      <t>*</t>
    </r>
  </si>
  <si>
    <r>
      <t>,730</t>
    </r>
    <r>
      <rPr>
        <vertAlign val="superscript"/>
        <sz val="9"/>
        <color indexed="8"/>
        <rFont val="Arial"/>
        <family val="2"/>
      </rPr>
      <t>*</t>
    </r>
  </si>
  <si>
    <r>
      <t>-,935</t>
    </r>
    <r>
      <rPr>
        <vertAlign val="superscript"/>
        <sz val="9"/>
        <color indexed="8"/>
        <rFont val="Arial"/>
        <family val="2"/>
      </rPr>
      <t>**</t>
    </r>
  </si>
  <si>
    <r>
      <t>,986</t>
    </r>
    <r>
      <rPr>
        <vertAlign val="superscript"/>
        <sz val="9"/>
        <color indexed="8"/>
        <rFont val="Arial"/>
        <family val="2"/>
      </rPr>
      <t>**</t>
    </r>
  </si>
  <si>
    <r>
      <t>-,919</t>
    </r>
    <r>
      <rPr>
        <vertAlign val="superscript"/>
        <sz val="9"/>
        <color indexed="8"/>
        <rFont val="Arial"/>
        <family val="2"/>
      </rPr>
      <t>**</t>
    </r>
  </si>
  <si>
    <r>
      <t>-,933</t>
    </r>
    <r>
      <rPr>
        <vertAlign val="superscript"/>
        <sz val="9"/>
        <color indexed="8"/>
        <rFont val="Arial"/>
        <family val="2"/>
      </rPr>
      <t>**</t>
    </r>
  </si>
  <si>
    <r>
      <t>-,211</t>
    </r>
    <r>
      <rPr>
        <vertAlign val="superscript"/>
        <sz val="9"/>
        <color indexed="8"/>
        <rFont val="Arial"/>
        <family val="2"/>
      </rPr>
      <t>*</t>
    </r>
  </si>
  <si>
    <r>
      <t>-,643</t>
    </r>
    <r>
      <rPr>
        <vertAlign val="superscript"/>
        <sz val="9"/>
        <color indexed="8"/>
        <rFont val="Arial"/>
        <family val="2"/>
      </rPr>
      <t>**</t>
    </r>
  </si>
  <si>
    <r>
      <t>,994</t>
    </r>
    <r>
      <rPr>
        <vertAlign val="superscript"/>
        <sz val="9"/>
        <color indexed="8"/>
        <rFont val="Arial"/>
        <family val="2"/>
      </rPr>
      <t>**</t>
    </r>
  </si>
  <si>
    <r>
      <t>-,639</t>
    </r>
    <r>
      <rPr>
        <vertAlign val="superscript"/>
        <sz val="9"/>
        <color indexed="8"/>
        <rFont val="Arial"/>
        <family val="2"/>
      </rPr>
      <t>**</t>
    </r>
  </si>
  <si>
    <r>
      <t>,788</t>
    </r>
    <r>
      <rPr>
        <vertAlign val="superscript"/>
        <sz val="9"/>
        <color indexed="8"/>
        <rFont val="Arial"/>
        <family val="2"/>
      </rPr>
      <t>**</t>
    </r>
  </si>
  <si>
    <r>
      <t>,856</t>
    </r>
    <r>
      <rPr>
        <vertAlign val="superscript"/>
        <sz val="9"/>
        <color indexed="8"/>
        <rFont val="Arial"/>
        <family val="2"/>
      </rPr>
      <t>**</t>
    </r>
  </si>
  <si>
    <r>
      <t>-,508</t>
    </r>
    <r>
      <rPr>
        <vertAlign val="superscript"/>
        <sz val="9"/>
        <color indexed="8"/>
        <rFont val="Arial"/>
        <family val="2"/>
      </rPr>
      <t>**</t>
    </r>
  </si>
  <si>
    <r>
      <t>-,574</t>
    </r>
    <r>
      <rPr>
        <vertAlign val="superscript"/>
        <sz val="9"/>
        <color indexed="8"/>
        <rFont val="Arial"/>
        <family val="2"/>
      </rPr>
      <t>**</t>
    </r>
  </si>
  <si>
    <r>
      <t>,847</t>
    </r>
    <r>
      <rPr>
        <vertAlign val="superscript"/>
        <sz val="9"/>
        <color indexed="8"/>
        <rFont val="Arial"/>
        <family val="2"/>
      </rPr>
      <t>**</t>
    </r>
  </si>
  <si>
    <r>
      <t>,905</t>
    </r>
    <r>
      <rPr>
        <vertAlign val="superscript"/>
        <sz val="9"/>
        <color indexed="8"/>
        <rFont val="Arial"/>
        <family val="2"/>
      </rPr>
      <t>**</t>
    </r>
  </si>
  <si>
    <r>
      <t>,495</t>
    </r>
    <r>
      <rPr>
        <vertAlign val="superscript"/>
        <sz val="9"/>
        <color indexed="8"/>
        <rFont val="Arial"/>
        <family val="2"/>
      </rPr>
      <t>**</t>
    </r>
  </si>
  <si>
    <r>
      <t>-,883</t>
    </r>
    <r>
      <rPr>
        <vertAlign val="superscript"/>
        <sz val="9"/>
        <color indexed="8"/>
        <rFont val="Arial"/>
        <family val="2"/>
      </rPr>
      <t>**</t>
    </r>
  </si>
  <si>
    <r>
      <t>-,187</t>
    </r>
    <r>
      <rPr>
        <vertAlign val="superscript"/>
        <sz val="9"/>
        <color indexed="8"/>
        <rFont val="Arial"/>
        <family val="2"/>
      </rPr>
      <t>**</t>
    </r>
  </si>
  <si>
    <r>
      <t>,988</t>
    </r>
    <r>
      <rPr>
        <vertAlign val="superscript"/>
        <sz val="9"/>
        <color indexed="8"/>
        <rFont val="Arial"/>
        <family val="2"/>
      </rPr>
      <t>**</t>
    </r>
  </si>
  <si>
    <r>
      <t>,976</t>
    </r>
    <r>
      <rPr>
        <vertAlign val="superscript"/>
        <sz val="9"/>
        <color indexed="8"/>
        <rFont val="Arial"/>
        <family val="2"/>
      </rPr>
      <t>**</t>
    </r>
  </si>
  <si>
    <r>
      <t>,293</t>
    </r>
    <r>
      <rPr>
        <vertAlign val="superscript"/>
        <sz val="9"/>
        <color indexed="8"/>
        <rFont val="Arial"/>
        <family val="2"/>
      </rPr>
      <t>**</t>
    </r>
  </si>
  <si>
    <r>
      <t>,289</t>
    </r>
    <r>
      <rPr>
        <vertAlign val="superscript"/>
        <sz val="9"/>
        <color indexed="8"/>
        <rFont val="Arial"/>
        <family val="2"/>
      </rPr>
      <t>**</t>
    </r>
  </si>
  <si>
    <r>
      <t>-,209</t>
    </r>
    <r>
      <rPr>
        <vertAlign val="superscript"/>
        <sz val="9"/>
        <color indexed="8"/>
        <rFont val="Arial"/>
        <family val="2"/>
      </rPr>
      <t>*</t>
    </r>
  </si>
  <si>
    <r>
      <t>,295</t>
    </r>
    <r>
      <rPr>
        <vertAlign val="superscript"/>
        <sz val="9"/>
        <color indexed="8"/>
        <rFont val="Arial"/>
        <family val="2"/>
      </rPr>
      <t>**</t>
    </r>
  </si>
  <si>
    <r>
      <t>,519</t>
    </r>
    <r>
      <rPr>
        <vertAlign val="superscript"/>
        <sz val="9"/>
        <color indexed="8"/>
        <rFont val="Arial"/>
        <family val="2"/>
      </rPr>
      <t>**</t>
    </r>
  </si>
  <si>
    <r>
      <t>,802</t>
    </r>
    <r>
      <rPr>
        <vertAlign val="superscript"/>
        <sz val="9"/>
        <color indexed="8"/>
        <rFont val="Arial"/>
        <family val="2"/>
      </rPr>
      <t>**</t>
    </r>
  </si>
  <si>
    <r>
      <t>,597</t>
    </r>
    <r>
      <rPr>
        <vertAlign val="superscript"/>
        <sz val="9"/>
        <color indexed="8"/>
        <rFont val="Arial"/>
        <family val="2"/>
      </rPr>
      <t>**</t>
    </r>
  </si>
  <si>
    <r>
      <t>-,893</t>
    </r>
    <r>
      <rPr>
        <vertAlign val="superscript"/>
        <sz val="9"/>
        <color indexed="8"/>
        <rFont val="Arial"/>
        <family val="2"/>
      </rPr>
      <t>**</t>
    </r>
  </si>
  <si>
    <r>
      <t>,693</t>
    </r>
    <r>
      <rPr>
        <vertAlign val="superscript"/>
        <sz val="9"/>
        <color indexed="8"/>
        <rFont val="Arial"/>
        <family val="2"/>
      </rPr>
      <t>**</t>
    </r>
  </si>
  <si>
    <r>
      <t>,690</t>
    </r>
    <r>
      <rPr>
        <vertAlign val="superscript"/>
        <sz val="9"/>
        <color indexed="8"/>
        <rFont val="Arial"/>
        <family val="2"/>
      </rPr>
      <t>**</t>
    </r>
  </si>
  <si>
    <r>
      <t>,960</t>
    </r>
    <r>
      <rPr>
        <vertAlign val="superscript"/>
        <sz val="9"/>
        <color indexed="8"/>
        <rFont val="Arial"/>
        <family val="2"/>
      </rPr>
      <t>**</t>
    </r>
  </si>
  <si>
    <r>
      <t>-,204</t>
    </r>
    <r>
      <rPr>
        <vertAlign val="superscript"/>
        <sz val="9"/>
        <color indexed="8"/>
        <rFont val="Arial"/>
        <family val="2"/>
      </rPr>
      <t>*</t>
    </r>
  </si>
  <si>
    <r>
      <t>,985</t>
    </r>
    <r>
      <rPr>
        <vertAlign val="superscript"/>
        <sz val="9"/>
        <color indexed="8"/>
        <rFont val="Arial"/>
        <family val="2"/>
      </rPr>
      <t>**</t>
    </r>
  </si>
  <si>
    <r>
      <t>-,248</t>
    </r>
    <r>
      <rPr>
        <vertAlign val="superscript"/>
        <sz val="9"/>
        <color indexed="8"/>
        <rFont val="Arial"/>
        <family val="2"/>
      </rPr>
      <t>*</t>
    </r>
  </si>
  <si>
    <r>
      <t>-,299</t>
    </r>
    <r>
      <rPr>
        <vertAlign val="superscript"/>
        <sz val="9"/>
        <color indexed="8"/>
        <rFont val="Arial"/>
        <family val="2"/>
      </rPr>
      <t>**</t>
    </r>
  </si>
  <si>
    <r>
      <t>,459</t>
    </r>
    <r>
      <rPr>
        <vertAlign val="superscript"/>
        <sz val="9"/>
        <color indexed="8"/>
        <rFont val="Arial"/>
        <family val="2"/>
      </rPr>
      <t>**</t>
    </r>
  </si>
  <si>
    <r>
      <t>-,238</t>
    </r>
    <r>
      <rPr>
        <vertAlign val="superscript"/>
        <sz val="9"/>
        <color indexed="8"/>
        <rFont val="Arial"/>
        <family val="2"/>
      </rPr>
      <t>*</t>
    </r>
  </si>
  <si>
    <r>
      <t>-,421</t>
    </r>
    <r>
      <rPr>
        <vertAlign val="superscript"/>
        <sz val="9"/>
        <color indexed="8"/>
        <rFont val="Arial"/>
        <family val="2"/>
      </rPr>
      <t>**</t>
    </r>
  </si>
  <si>
    <r>
      <t>-,254</t>
    </r>
    <r>
      <rPr>
        <vertAlign val="superscript"/>
        <sz val="9"/>
        <color indexed="8"/>
        <rFont val="Arial"/>
        <family val="2"/>
      </rPr>
      <t>*</t>
    </r>
  </si>
  <si>
    <r>
      <t>-,406</t>
    </r>
    <r>
      <rPr>
        <vertAlign val="superscript"/>
        <sz val="9"/>
        <color indexed="8"/>
        <rFont val="Arial"/>
        <family val="2"/>
      </rPr>
      <t>**</t>
    </r>
  </si>
  <si>
    <r>
      <t>,466</t>
    </r>
    <r>
      <rPr>
        <vertAlign val="superscript"/>
        <sz val="9"/>
        <color indexed="8"/>
        <rFont val="Arial"/>
        <family val="2"/>
      </rPr>
      <t>**</t>
    </r>
  </si>
  <si>
    <r>
      <t>,614</t>
    </r>
    <r>
      <rPr>
        <vertAlign val="superscript"/>
        <sz val="9"/>
        <color indexed="8"/>
        <rFont val="Arial"/>
        <family val="2"/>
      </rPr>
      <t>**</t>
    </r>
  </si>
  <si>
    <r>
      <t>,177</t>
    </r>
    <r>
      <rPr>
        <vertAlign val="superscript"/>
        <sz val="9"/>
        <color indexed="8"/>
        <rFont val="Arial"/>
        <family val="2"/>
      </rPr>
      <t>*</t>
    </r>
  </si>
  <si>
    <r>
      <t>-,850</t>
    </r>
    <r>
      <rPr>
        <vertAlign val="superscript"/>
        <sz val="9"/>
        <color indexed="8"/>
        <rFont val="Arial"/>
        <family val="2"/>
      </rPr>
      <t>**</t>
    </r>
  </si>
  <si>
    <r>
      <t>-,833</t>
    </r>
    <r>
      <rPr>
        <vertAlign val="superscript"/>
        <sz val="9"/>
        <color indexed="8"/>
        <rFont val="Arial"/>
        <family val="2"/>
      </rPr>
      <t>**</t>
    </r>
  </si>
  <si>
    <r>
      <t>,803</t>
    </r>
    <r>
      <rPr>
        <vertAlign val="superscript"/>
        <sz val="9"/>
        <color indexed="8"/>
        <rFont val="Arial"/>
        <family val="2"/>
      </rPr>
      <t>**</t>
    </r>
  </si>
  <si>
    <r>
      <t>-,951</t>
    </r>
    <r>
      <rPr>
        <vertAlign val="superscript"/>
        <sz val="9"/>
        <color indexed="8"/>
        <rFont val="Arial"/>
        <family val="2"/>
      </rPr>
      <t>**</t>
    </r>
  </si>
  <si>
    <r>
      <t>-,905</t>
    </r>
    <r>
      <rPr>
        <vertAlign val="superscript"/>
        <sz val="9"/>
        <color indexed="8"/>
        <rFont val="Arial"/>
        <family val="2"/>
      </rPr>
      <t>**</t>
    </r>
  </si>
  <si>
    <r>
      <t>-,925</t>
    </r>
    <r>
      <rPr>
        <vertAlign val="superscript"/>
        <sz val="9"/>
        <color indexed="8"/>
        <rFont val="Arial"/>
        <family val="2"/>
      </rPr>
      <t>**</t>
    </r>
  </si>
  <si>
    <r>
      <t>,987</t>
    </r>
    <r>
      <rPr>
        <vertAlign val="superscript"/>
        <sz val="9"/>
        <color indexed="8"/>
        <rFont val="Arial"/>
        <family val="2"/>
      </rPr>
      <t>**</t>
    </r>
  </si>
  <si>
    <r>
      <t>,196</t>
    </r>
    <r>
      <rPr>
        <vertAlign val="superscript"/>
        <sz val="9"/>
        <color indexed="8"/>
        <rFont val="Arial"/>
        <family val="2"/>
      </rPr>
      <t>*</t>
    </r>
  </si>
  <si>
    <r>
      <t>,984</t>
    </r>
    <r>
      <rPr>
        <vertAlign val="superscript"/>
        <sz val="9"/>
        <color indexed="8"/>
        <rFont val="Arial"/>
        <family val="2"/>
      </rPr>
      <t>**</t>
    </r>
  </si>
  <si>
    <r>
      <t>,193</t>
    </r>
    <r>
      <rPr>
        <vertAlign val="superscript"/>
        <sz val="9"/>
        <color indexed="8"/>
        <rFont val="Arial"/>
        <family val="2"/>
      </rPr>
      <t>*</t>
    </r>
  </si>
  <si>
    <r>
      <t>-,635</t>
    </r>
    <r>
      <rPr>
        <vertAlign val="superscript"/>
        <sz val="9"/>
        <color indexed="8"/>
        <rFont val="Arial"/>
        <family val="2"/>
      </rPr>
      <t>**</t>
    </r>
  </si>
  <si>
    <r>
      <t>,237</t>
    </r>
    <r>
      <rPr>
        <vertAlign val="superscript"/>
        <sz val="9"/>
        <color indexed="8"/>
        <rFont val="Arial"/>
        <family val="2"/>
      </rPr>
      <t>*</t>
    </r>
  </si>
  <si>
    <r>
      <t>,936</t>
    </r>
    <r>
      <rPr>
        <vertAlign val="superscript"/>
        <sz val="9"/>
        <color indexed="8"/>
        <rFont val="Arial"/>
        <family val="2"/>
      </rPr>
      <t>**</t>
    </r>
  </si>
  <si>
    <r>
      <t>-,473</t>
    </r>
    <r>
      <rPr>
        <vertAlign val="superscript"/>
        <sz val="9"/>
        <color indexed="8"/>
        <rFont val="Arial"/>
        <family val="2"/>
      </rPr>
      <t>**</t>
    </r>
  </si>
  <si>
    <r>
      <t>-,520</t>
    </r>
    <r>
      <rPr>
        <vertAlign val="superscript"/>
        <sz val="9"/>
        <color indexed="8"/>
        <rFont val="Arial"/>
        <family val="2"/>
      </rPr>
      <t>**</t>
    </r>
  </si>
  <si>
    <r>
      <t>,837</t>
    </r>
    <r>
      <rPr>
        <vertAlign val="superscript"/>
        <sz val="9"/>
        <color indexed="8"/>
        <rFont val="Arial"/>
        <family val="2"/>
      </rPr>
      <t>**</t>
    </r>
  </si>
  <si>
    <r>
      <t>,233</t>
    </r>
    <r>
      <rPr>
        <vertAlign val="superscript"/>
        <sz val="9"/>
        <color indexed="8"/>
        <rFont val="Arial"/>
        <family val="2"/>
      </rPr>
      <t>*</t>
    </r>
  </si>
  <si>
    <r>
      <t>,693</t>
    </r>
    <r>
      <rPr>
        <vertAlign val="superscript"/>
        <sz val="9"/>
        <color indexed="8"/>
        <rFont val="Arial"/>
        <family val="2"/>
      </rPr>
      <t>*</t>
    </r>
  </si>
  <si>
    <r>
      <t>-,849</t>
    </r>
    <r>
      <rPr>
        <vertAlign val="superscript"/>
        <sz val="9"/>
        <color indexed="8"/>
        <rFont val="Arial"/>
        <family val="2"/>
      </rPr>
      <t>**</t>
    </r>
  </si>
  <si>
    <r>
      <t>,956</t>
    </r>
    <r>
      <rPr>
        <vertAlign val="superscript"/>
        <sz val="9"/>
        <color indexed="8"/>
        <rFont val="Arial"/>
        <family val="2"/>
      </rPr>
      <t>**</t>
    </r>
  </si>
  <si>
    <r>
      <t>,253</t>
    </r>
    <r>
      <rPr>
        <vertAlign val="superscript"/>
        <sz val="9"/>
        <color indexed="8"/>
        <rFont val="Arial"/>
        <family val="2"/>
      </rPr>
      <t>*</t>
    </r>
  </si>
  <si>
    <r>
      <t>,962</t>
    </r>
    <r>
      <rPr>
        <vertAlign val="superscript"/>
        <sz val="9"/>
        <color indexed="8"/>
        <rFont val="Arial"/>
        <family val="2"/>
      </rPr>
      <t>**</t>
    </r>
  </si>
  <si>
    <r>
      <t>,252</t>
    </r>
    <r>
      <rPr>
        <vertAlign val="superscript"/>
        <sz val="9"/>
        <color indexed="8"/>
        <rFont val="Arial"/>
        <family val="2"/>
      </rPr>
      <t>*</t>
    </r>
  </si>
  <si>
    <r>
      <t>,564</t>
    </r>
    <r>
      <rPr>
        <vertAlign val="superscript"/>
        <sz val="9"/>
        <color indexed="8"/>
        <rFont val="Arial"/>
        <family val="2"/>
      </rPr>
      <t>**</t>
    </r>
  </si>
  <si>
    <r>
      <t>,579</t>
    </r>
    <r>
      <rPr>
        <vertAlign val="superscript"/>
        <sz val="9"/>
        <color indexed="8"/>
        <rFont val="Arial"/>
        <family val="2"/>
      </rPr>
      <t>**</t>
    </r>
  </si>
  <si>
    <r>
      <t>-,371</t>
    </r>
    <r>
      <rPr>
        <vertAlign val="superscript"/>
        <sz val="9"/>
        <color indexed="8"/>
        <rFont val="Arial"/>
        <family val="2"/>
      </rPr>
      <t>**</t>
    </r>
  </si>
  <si>
    <r>
      <t>,741</t>
    </r>
    <r>
      <rPr>
        <vertAlign val="superscript"/>
        <sz val="9"/>
        <color indexed="8"/>
        <rFont val="Arial"/>
        <family val="2"/>
      </rPr>
      <t>*</t>
    </r>
  </si>
  <si>
    <r>
      <t>,912</t>
    </r>
    <r>
      <rPr>
        <vertAlign val="superscript"/>
        <sz val="9"/>
        <color indexed="8"/>
        <rFont val="Arial"/>
        <family val="2"/>
      </rPr>
      <t>**</t>
    </r>
  </si>
  <si>
    <r>
      <t>-,322</t>
    </r>
    <r>
      <rPr>
        <vertAlign val="superscript"/>
        <sz val="9"/>
        <color indexed="8"/>
        <rFont val="Arial"/>
        <family val="2"/>
      </rPr>
      <t>**</t>
    </r>
  </si>
  <si>
    <r>
      <t>-,412</t>
    </r>
    <r>
      <rPr>
        <vertAlign val="superscript"/>
        <sz val="9"/>
        <color indexed="8"/>
        <rFont val="Arial"/>
        <family val="2"/>
      </rPr>
      <t>**</t>
    </r>
  </si>
  <si>
    <r>
      <t>-,894</t>
    </r>
    <r>
      <rPr>
        <vertAlign val="superscript"/>
        <sz val="9"/>
        <color indexed="8"/>
        <rFont val="Arial"/>
        <family val="2"/>
      </rPr>
      <t>**</t>
    </r>
  </si>
  <si>
    <r>
      <t>-,920</t>
    </r>
    <r>
      <rPr>
        <vertAlign val="superscript"/>
        <sz val="9"/>
        <color indexed="8"/>
        <rFont val="Arial"/>
        <family val="2"/>
      </rPr>
      <t>**</t>
    </r>
  </si>
  <si>
    <r>
      <t>-,934</t>
    </r>
    <r>
      <rPr>
        <vertAlign val="superscript"/>
        <sz val="9"/>
        <color indexed="8"/>
        <rFont val="Arial"/>
        <family val="2"/>
      </rPr>
      <t>**</t>
    </r>
  </si>
  <si>
    <r>
      <t>-,623</t>
    </r>
    <r>
      <rPr>
        <vertAlign val="superscript"/>
        <sz val="9"/>
        <color indexed="8"/>
        <rFont val="Arial"/>
        <family val="2"/>
      </rPr>
      <t>**</t>
    </r>
  </si>
  <si>
    <r>
      <t>,783</t>
    </r>
    <r>
      <rPr>
        <vertAlign val="superscript"/>
        <sz val="9"/>
        <color indexed="8"/>
        <rFont val="Arial"/>
        <family val="2"/>
      </rPr>
      <t>**</t>
    </r>
  </si>
  <si>
    <r>
      <t>,857</t>
    </r>
    <r>
      <rPr>
        <vertAlign val="superscript"/>
        <sz val="9"/>
        <color indexed="8"/>
        <rFont val="Arial"/>
        <family val="2"/>
      </rPr>
      <t>**</t>
    </r>
  </si>
  <si>
    <r>
      <t>-,513</t>
    </r>
    <r>
      <rPr>
        <vertAlign val="superscript"/>
        <sz val="9"/>
        <color indexed="8"/>
        <rFont val="Arial"/>
        <family val="2"/>
      </rPr>
      <t>**</t>
    </r>
  </si>
  <si>
    <r>
      <t>-,571</t>
    </r>
    <r>
      <rPr>
        <vertAlign val="superscript"/>
        <sz val="9"/>
        <color indexed="8"/>
        <rFont val="Arial"/>
        <family val="2"/>
      </rPr>
      <t>**</t>
    </r>
  </si>
  <si>
    <r>
      <t>-,889</t>
    </r>
    <r>
      <rPr>
        <vertAlign val="superscript"/>
        <sz val="9"/>
        <color indexed="8"/>
        <rFont val="Arial"/>
        <family val="2"/>
      </rPr>
      <t>**</t>
    </r>
  </si>
  <si>
    <r>
      <t>-,888</t>
    </r>
    <r>
      <rPr>
        <vertAlign val="superscript"/>
        <sz val="9"/>
        <color indexed="8"/>
        <rFont val="Arial"/>
        <family val="2"/>
      </rPr>
      <t>**</t>
    </r>
  </si>
  <si>
    <r>
      <t>,975</t>
    </r>
    <r>
      <rPr>
        <vertAlign val="superscript"/>
        <sz val="9"/>
        <color indexed="8"/>
        <rFont val="Arial"/>
        <family val="2"/>
      </rPr>
      <t>**</t>
    </r>
  </si>
  <si>
    <r>
      <t>,263</t>
    </r>
    <r>
      <rPr>
        <vertAlign val="superscript"/>
        <sz val="9"/>
        <color indexed="8"/>
        <rFont val="Arial"/>
        <family val="2"/>
      </rPr>
      <t>**</t>
    </r>
  </si>
  <si>
    <r>
      <t>,991</t>
    </r>
    <r>
      <rPr>
        <vertAlign val="superscript"/>
        <sz val="9"/>
        <color indexed="8"/>
        <rFont val="Arial"/>
        <family val="2"/>
      </rPr>
      <t>**</t>
    </r>
  </si>
  <si>
    <r>
      <t>,226</t>
    </r>
    <r>
      <rPr>
        <vertAlign val="superscript"/>
        <sz val="9"/>
        <color indexed="8"/>
        <rFont val="Arial"/>
        <family val="2"/>
      </rPr>
      <t>*</t>
    </r>
  </si>
  <si>
    <r>
      <t>-,417</t>
    </r>
    <r>
      <rPr>
        <vertAlign val="superscript"/>
        <sz val="9"/>
        <color indexed="8"/>
        <rFont val="Arial"/>
        <family val="2"/>
      </rPr>
      <t>**</t>
    </r>
  </si>
  <si>
    <r>
      <t>-,441</t>
    </r>
    <r>
      <rPr>
        <vertAlign val="superscript"/>
        <sz val="9"/>
        <color indexed="8"/>
        <rFont val="Arial"/>
        <family val="2"/>
      </rPr>
      <t>**</t>
    </r>
  </si>
  <si>
    <r>
      <t>,729</t>
    </r>
    <r>
      <rPr>
        <vertAlign val="superscript"/>
        <sz val="9"/>
        <color indexed="8"/>
        <rFont val="Arial"/>
        <family val="2"/>
      </rPr>
      <t>**</t>
    </r>
  </si>
  <si>
    <r>
      <t>,884</t>
    </r>
    <r>
      <rPr>
        <vertAlign val="superscript"/>
        <sz val="9"/>
        <color indexed="8"/>
        <rFont val="Arial"/>
        <family val="2"/>
      </rPr>
      <t>**</t>
    </r>
  </si>
  <si>
    <r>
      <t>,135</t>
    </r>
    <r>
      <rPr>
        <vertAlign val="superscript"/>
        <sz val="9"/>
        <color indexed="8"/>
        <rFont val="Arial"/>
        <family val="2"/>
      </rPr>
      <t>*</t>
    </r>
  </si>
  <si>
    <r>
      <t>,941</t>
    </r>
    <r>
      <rPr>
        <vertAlign val="superscript"/>
        <sz val="9"/>
        <color indexed="8"/>
        <rFont val="Arial"/>
        <family val="2"/>
      </rPr>
      <t>**</t>
    </r>
  </si>
  <si>
    <r>
      <t>-,627</t>
    </r>
    <r>
      <rPr>
        <vertAlign val="superscript"/>
        <sz val="9"/>
        <color indexed="8"/>
        <rFont val="Arial"/>
        <family val="2"/>
      </rPr>
      <t>**</t>
    </r>
  </si>
  <si>
    <r>
      <t>-,144</t>
    </r>
    <r>
      <rPr>
        <vertAlign val="superscript"/>
        <sz val="9"/>
        <color indexed="8"/>
        <rFont val="Arial"/>
        <family val="2"/>
      </rPr>
      <t>*</t>
    </r>
  </si>
  <si>
    <r>
      <t>-,626</t>
    </r>
    <r>
      <rPr>
        <vertAlign val="superscript"/>
        <sz val="9"/>
        <color indexed="8"/>
        <rFont val="Arial"/>
        <family val="2"/>
      </rPr>
      <t>**</t>
    </r>
  </si>
  <si>
    <r>
      <t>-,166</t>
    </r>
    <r>
      <rPr>
        <vertAlign val="superscript"/>
        <sz val="9"/>
        <color indexed="8"/>
        <rFont val="Arial"/>
        <family val="2"/>
      </rPr>
      <t>*</t>
    </r>
  </si>
  <si>
    <r>
      <t>,949</t>
    </r>
    <r>
      <rPr>
        <vertAlign val="superscript"/>
        <sz val="9"/>
        <color indexed="8"/>
        <rFont val="Arial"/>
        <family val="2"/>
      </rPr>
      <t>**</t>
    </r>
  </si>
  <si>
    <r>
      <t>-,351</t>
    </r>
    <r>
      <rPr>
        <vertAlign val="superscript"/>
        <sz val="9"/>
        <color indexed="8"/>
        <rFont val="Arial"/>
        <family val="2"/>
      </rPr>
      <t>**</t>
    </r>
  </si>
  <si>
    <r>
      <t>-,403</t>
    </r>
    <r>
      <rPr>
        <vertAlign val="superscript"/>
        <sz val="9"/>
        <color indexed="8"/>
        <rFont val="Arial"/>
        <family val="2"/>
      </rPr>
      <t>**</t>
    </r>
  </si>
  <si>
    <r>
      <t>-,487</t>
    </r>
    <r>
      <rPr>
        <vertAlign val="superscript"/>
        <sz val="9"/>
        <color indexed="8"/>
        <rFont val="Arial"/>
        <family val="2"/>
      </rPr>
      <t>**</t>
    </r>
  </si>
  <si>
    <r>
      <t>-,136</t>
    </r>
    <r>
      <rPr>
        <vertAlign val="superscript"/>
        <sz val="9"/>
        <color indexed="8"/>
        <rFont val="Arial"/>
        <family val="2"/>
      </rPr>
      <t>*</t>
    </r>
  </si>
  <si>
    <r>
      <t>-,477</t>
    </r>
    <r>
      <rPr>
        <vertAlign val="superscript"/>
        <sz val="9"/>
        <color indexed="8"/>
        <rFont val="Arial"/>
        <family val="2"/>
      </rPr>
      <t>**</t>
    </r>
  </si>
  <si>
    <r>
      <t>-,161</t>
    </r>
    <r>
      <rPr>
        <vertAlign val="superscript"/>
        <sz val="9"/>
        <color indexed="8"/>
        <rFont val="Arial"/>
        <family val="2"/>
      </rPr>
      <t>*</t>
    </r>
  </si>
  <si>
    <r>
      <t>-,372</t>
    </r>
    <r>
      <rPr>
        <vertAlign val="superscript"/>
        <sz val="9"/>
        <color indexed="8"/>
        <rFont val="Arial"/>
        <family val="2"/>
      </rPr>
      <t>**</t>
    </r>
  </si>
  <si>
    <r>
      <t>-,429</t>
    </r>
    <r>
      <rPr>
        <vertAlign val="superscript"/>
        <sz val="9"/>
        <color indexed="8"/>
        <rFont val="Arial"/>
        <family val="2"/>
      </rPr>
      <t>**</t>
    </r>
  </si>
  <si>
    <r>
      <t>,538</t>
    </r>
    <r>
      <rPr>
        <b/>
        <vertAlign val="superscript"/>
        <sz val="9"/>
        <color indexed="8"/>
        <rFont val="Arial"/>
        <family val="2"/>
      </rPr>
      <t>**</t>
    </r>
  </si>
  <si>
    <r>
      <t>,918</t>
    </r>
    <r>
      <rPr>
        <b/>
        <vertAlign val="superscript"/>
        <sz val="9"/>
        <color indexed="8"/>
        <rFont val="Arial"/>
        <family val="2"/>
      </rPr>
      <t>**</t>
    </r>
  </si>
  <si>
    <r>
      <t>,860</t>
    </r>
    <r>
      <rPr>
        <b/>
        <vertAlign val="superscript"/>
        <sz val="9"/>
        <color indexed="8"/>
        <rFont val="Arial"/>
        <family val="2"/>
      </rPr>
      <t>**</t>
    </r>
  </si>
  <si>
    <r>
      <t>,285</t>
    </r>
    <r>
      <rPr>
        <b/>
        <vertAlign val="superscript"/>
        <sz val="9"/>
        <color indexed="8"/>
        <rFont val="Arial"/>
        <family val="2"/>
      </rPr>
      <t>**</t>
    </r>
  </si>
  <si>
    <r>
      <t>,858</t>
    </r>
    <r>
      <rPr>
        <b/>
        <vertAlign val="superscript"/>
        <sz val="9"/>
        <color indexed="8"/>
        <rFont val="Arial"/>
        <family val="2"/>
      </rPr>
      <t>**</t>
    </r>
  </si>
  <si>
    <r>
      <t>,290</t>
    </r>
    <r>
      <rPr>
        <b/>
        <vertAlign val="superscript"/>
        <sz val="9"/>
        <color indexed="8"/>
        <rFont val="Arial"/>
        <family val="2"/>
      </rPr>
      <t>**</t>
    </r>
  </si>
  <si>
    <r>
      <t>,917</t>
    </r>
    <r>
      <rPr>
        <b/>
        <vertAlign val="superscript"/>
        <sz val="9"/>
        <color indexed="8"/>
        <rFont val="Arial"/>
        <family val="2"/>
      </rPr>
      <t>**</t>
    </r>
  </si>
  <si>
    <r>
      <t>,533</t>
    </r>
    <r>
      <rPr>
        <b/>
        <vertAlign val="superscript"/>
        <sz val="9"/>
        <color indexed="8"/>
        <rFont val="Arial"/>
        <family val="2"/>
      </rPr>
      <t>**</t>
    </r>
  </si>
  <si>
    <r>
      <t>,977</t>
    </r>
    <r>
      <rPr>
        <b/>
        <vertAlign val="superscript"/>
        <sz val="9"/>
        <color indexed="8"/>
        <rFont val="Arial"/>
        <family val="2"/>
      </rPr>
      <t>**</t>
    </r>
  </si>
  <si>
    <r>
      <t>,836</t>
    </r>
    <r>
      <rPr>
        <b/>
        <vertAlign val="superscript"/>
        <sz val="9"/>
        <color indexed="8"/>
        <rFont val="Arial"/>
        <family val="2"/>
      </rPr>
      <t>**</t>
    </r>
  </si>
  <si>
    <r>
      <t>,904</t>
    </r>
    <r>
      <rPr>
        <b/>
        <vertAlign val="superscript"/>
        <sz val="9"/>
        <color indexed="8"/>
        <rFont val="Arial"/>
        <family val="2"/>
      </rPr>
      <t>**</t>
    </r>
  </si>
  <si>
    <r>
      <t>,669</t>
    </r>
    <r>
      <rPr>
        <b/>
        <vertAlign val="superscript"/>
        <sz val="9"/>
        <color indexed="8"/>
        <rFont val="Arial"/>
        <family val="2"/>
      </rPr>
      <t>**</t>
    </r>
  </si>
  <si>
    <r>
      <t>,847</t>
    </r>
    <r>
      <rPr>
        <b/>
        <vertAlign val="superscript"/>
        <sz val="9"/>
        <color indexed="8"/>
        <rFont val="Arial"/>
        <family val="2"/>
      </rPr>
      <t>**</t>
    </r>
  </si>
  <si>
    <r>
      <t>,293</t>
    </r>
    <r>
      <rPr>
        <b/>
        <vertAlign val="superscript"/>
        <sz val="9"/>
        <color indexed="8"/>
        <rFont val="Arial"/>
        <family val="2"/>
      </rPr>
      <t>**</t>
    </r>
  </si>
  <si>
    <r>
      <t>,289</t>
    </r>
    <r>
      <rPr>
        <b/>
        <vertAlign val="superscript"/>
        <sz val="9"/>
        <color indexed="8"/>
        <rFont val="Arial"/>
        <family val="2"/>
      </rPr>
      <t>**</t>
    </r>
  </si>
  <si>
    <r>
      <t>,905</t>
    </r>
    <r>
      <rPr>
        <b/>
        <vertAlign val="superscript"/>
        <sz val="9"/>
        <color indexed="8"/>
        <rFont val="Arial"/>
        <family val="2"/>
      </rPr>
      <t>**</t>
    </r>
  </si>
  <si>
    <r>
      <t>,295</t>
    </r>
    <r>
      <rPr>
        <b/>
        <vertAlign val="superscript"/>
        <sz val="9"/>
        <color indexed="8"/>
        <rFont val="Arial"/>
        <family val="2"/>
      </rPr>
      <t>**</t>
    </r>
  </si>
  <si>
    <r>
      <t>,988</t>
    </r>
    <r>
      <rPr>
        <b/>
        <vertAlign val="superscript"/>
        <sz val="9"/>
        <color indexed="8"/>
        <rFont val="Arial"/>
        <family val="2"/>
      </rPr>
      <t>**</t>
    </r>
  </si>
  <si>
    <r>
      <t>,976</t>
    </r>
    <r>
      <rPr>
        <b/>
        <vertAlign val="superscript"/>
        <sz val="9"/>
        <color indexed="8"/>
        <rFont val="Arial"/>
        <family val="2"/>
      </rPr>
      <t>**</t>
    </r>
  </si>
  <si>
    <r>
      <t>,519</t>
    </r>
    <r>
      <rPr>
        <b/>
        <vertAlign val="superscript"/>
        <sz val="9"/>
        <color indexed="8"/>
        <rFont val="Arial"/>
        <family val="2"/>
      </rPr>
      <t>**</t>
    </r>
  </si>
  <si>
    <t>Des Ser Unificada</t>
  </si>
  <si>
    <t>Des Ser Teste</t>
  </si>
  <si>
    <t>Vdst</t>
  </si>
  <si>
    <t>Rend Ser Teste</t>
  </si>
  <si>
    <t>VreUnif</t>
  </si>
  <si>
    <t>Vrest</t>
  </si>
  <si>
    <t>VreST</t>
  </si>
  <si>
    <t>4 - Para o Rendimento foram construídos 2 indicadores distintos. O que revelou maior correlação com os indicadores primários, bem como com o passar do tempo foi o Indicador Unificado. Este foi o indicador selecionado para os testes de longo prazo acerca da relação entre rendimentos e inflação.</t>
  </si>
  <si>
    <t xml:space="preserve"> a) Indicador Unificado - que leva em consideração a média entre os valores do Rendimentodo SEADE com o previsto pela regressão; </t>
  </si>
  <si>
    <t>b) Indicador Teste - corresponde à média entre o Rendimento obtido via regressão, o rendimento calculado pela pesquisa Dieese-Seade e o rendimento calculado pelo IBGE.</t>
  </si>
  <si>
    <t xml:space="preserve">3 - Foram calculados 2 indicadores de desemprego unificado.Foi selecionado o indicador initulado Unificado, que  leva em consideração a média entre os valores do Desemprego do SEADE com o previsto pela regressão. Alternativamente, o indicador Teste leva em consideração a média entre o Desemprego do SEADE, Desemprego do IBGE e Desemprego previsto pela regressão. A opção pelo Unificado se deu em função da correlação superior que a mesma apresentava com os indicadores calculados diretamente pelos centros estatísticos. </t>
  </si>
  <si>
    <r>
      <t>2 - Rendimento Contínuo: Para a construção desse indicador foi feito uma regressão com vistas a aproximar os valores absolutos dos rendimentos do IBGE e Dieese sem alterar a variância e as correlações das séries Nova e Antiga do IBGE, testou-se 2 indicadores visando diminuir a variabilidade das séries.</t>
    </r>
    <r>
      <rPr>
        <vertAlign val="superscript"/>
        <sz val="11"/>
        <color theme="1"/>
        <rFont val="Calibri"/>
        <family val="2"/>
        <scheme val="minor"/>
      </rPr>
      <t>4</t>
    </r>
  </si>
  <si>
    <t>SEADieese Desemp</t>
  </si>
  <si>
    <t>IBGE S Desemp Ant Reg</t>
  </si>
  <si>
    <t>IBGE S Desemp Nov Reg</t>
  </si>
  <si>
    <t>SEADieese Rend</t>
  </si>
  <si>
    <t>IBGE S Desemp Ant</t>
  </si>
  <si>
    <t>IBGE S Desemp Nov</t>
  </si>
  <si>
    <t>IBGE S Rend Nov</t>
  </si>
  <si>
    <t>IBGE S Rend Ant</t>
  </si>
  <si>
    <t>IBGE S Rend Ant Reg</t>
  </si>
  <si>
    <t>IBGE S Rend Nov Reg</t>
  </si>
  <si>
    <t>1 - Taxa de Desemprego Contínua: para a construção desse indicador foi feito um exercício de regressão em que foram identificados os parâmetros linear e angular que minimizariam os erros na "tradução" dos valores desta variável calculados pelo IBGE nas séries antiga e nova para os valores da mesma variável calculados pelo Dieese-Seade. Note-se que os valores encontrados na regressão apresentam as  mesmas correlações com todas as demais variáveis que a série original.  O valor encontrado foi somado à taxa de desemprego do Dieese e dividido por dois (média aritmética), nos meses em que a série antiga e a nova existem fez-se a média aritmética com as 3 séries. A correlação do Unificado de Desemprego com as séries do Dieese, Antiga-IBGE e Nova-IBGE encontram-se na Planilha Correl Nova.³</t>
  </si>
</sst>
</file>

<file path=xl/styles.xml><?xml version="1.0" encoding="utf-8"?>
<styleSheet xmlns="http://schemas.openxmlformats.org/spreadsheetml/2006/main">
  <numFmts count="8">
    <numFmt numFmtId="164" formatCode="_(* #,##0.00_);_(* \(#,##0.00\);_(* &quot;-&quot;??_);_(@_)"/>
    <numFmt numFmtId="165" formatCode="0.000"/>
    <numFmt numFmtId="166" formatCode="####.000"/>
    <numFmt numFmtId="167" formatCode="###0"/>
    <numFmt numFmtId="168" formatCode="###0.000"/>
    <numFmt numFmtId="169" formatCode="_(* #,##0.000_);_(* \(#,##0.000\);_(* &quot;-&quot;??_);_(@_)"/>
    <numFmt numFmtId="170" formatCode="####.0000"/>
    <numFmt numFmtId="171" formatCode="###0.0000"/>
  </numFmts>
  <fonts count="21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29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2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b/>
      <vertAlign val="superscript"/>
      <sz val="11"/>
      <color indexed="8"/>
      <name val="Times New Roman"/>
      <family val="1"/>
    </font>
    <font>
      <vertAlign val="superscript"/>
      <sz val="11"/>
      <color indexed="8"/>
      <name val="Times New Roman"/>
      <family val="1"/>
    </font>
    <font>
      <b/>
      <sz val="16"/>
      <color theme="1"/>
      <name val="Times New Roman"/>
      <family val="1"/>
    </font>
    <font>
      <vertAlign val="superscript"/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sz val="12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rgb="FF000000"/>
      </patternFill>
    </fill>
  </fills>
  <borders count="5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7">
    <xf numFmtId="0" fontId="0" fillId="0" borderId="0"/>
    <xf numFmtId="0" fontId="3" fillId="0" borderId="0"/>
    <xf numFmtId="0" fontId="3" fillId="0" borderId="0"/>
    <xf numFmtId="0" fontId="2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51">
    <xf numFmtId="0" fontId="0" fillId="0" borderId="0" xfId="0"/>
    <xf numFmtId="0" fontId="3" fillId="0" borderId="0" xfId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17" fontId="0" fillId="0" borderId="0" xfId="0" applyNumberFormat="1" applyFill="1" applyAlignment="1">
      <alignment horizontal="center" vertical="center"/>
    </xf>
    <xf numFmtId="0" fontId="2" fillId="0" borderId="0" xfId="3"/>
    <xf numFmtId="0" fontId="2" fillId="0" borderId="0" xfId="3" applyAlignment="1">
      <alignment horizontal="left"/>
    </xf>
    <xf numFmtId="0" fontId="0" fillId="0" borderId="0" xfId="0" applyAlignment="1">
      <alignment horizontal="center" vertical="center"/>
    </xf>
    <xf numFmtId="169" fontId="0" fillId="0" borderId="0" xfId="4" applyNumberFormat="1" applyFont="1" applyFill="1"/>
    <xf numFmtId="0" fontId="0" fillId="0" borderId="0" xfId="0" applyAlignment="1">
      <alignment vertical="center"/>
    </xf>
    <xf numFmtId="0" fontId="8" fillId="0" borderId="0" xfId="0" applyFont="1"/>
    <xf numFmtId="0" fontId="0" fillId="4" borderId="0" xfId="0" applyFill="1" applyAlignment="1">
      <alignment horizontal="center" vertical="center" wrapText="1"/>
    </xf>
    <xf numFmtId="169" fontId="0" fillId="4" borderId="0" xfId="4" applyNumberFormat="1" applyFont="1" applyFill="1"/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" fontId="8" fillId="0" borderId="12" xfId="0" applyNumberFormat="1" applyFont="1" applyBorder="1" applyAlignment="1">
      <alignment horizontal="center" vertical="center"/>
    </xf>
    <xf numFmtId="0" fontId="8" fillId="0" borderId="12" xfId="0" applyFont="1" applyBorder="1"/>
    <xf numFmtId="165" fontId="8" fillId="0" borderId="12" xfId="0" applyNumberFormat="1" applyFont="1" applyBorder="1"/>
    <xf numFmtId="0" fontId="8" fillId="3" borderId="0" xfId="0" applyFont="1" applyFill="1"/>
    <xf numFmtId="0" fontId="8" fillId="2" borderId="12" xfId="0" applyFont="1" applyFill="1" applyBorder="1" applyAlignment="1">
      <alignment horizontal="center" vertical="center" wrapText="1"/>
    </xf>
    <xf numFmtId="169" fontId="8" fillId="2" borderId="12" xfId="4" applyNumberFormat="1" applyFont="1" applyFill="1" applyBorder="1"/>
    <xf numFmtId="164" fontId="8" fillId="3" borderId="12" xfId="4" applyFont="1" applyFill="1" applyBorder="1"/>
    <xf numFmtId="164" fontId="8" fillId="0" borderId="12" xfId="0" applyNumberFormat="1" applyFont="1" applyBorder="1"/>
    <xf numFmtId="0" fontId="8" fillId="5" borderId="12" xfId="0" applyFont="1" applyFill="1" applyBorder="1" applyAlignment="1">
      <alignment horizontal="center" vertical="center" wrapText="1"/>
    </xf>
    <xf numFmtId="164" fontId="8" fillId="5" borderId="12" xfId="4" applyNumberFormat="1" applyFont="1" applyFill="1" applyBorder="1"/>
    <xf numFmtId="0" fontId="9" fillId="0" borderId="0" xfId="0" applyFont="1"/>
    <xf numFmtId="2" fontId="8" fillId="5" borderId="12" xfId="0" applyNumberFormat="1" applyFont="1" applyFill="1" applyBorder="1"/>
    <xf numFmtId="4" fontId="0" fillId="0" borderId="0" xfId="0" applyNumberFormat="1" applyFill="1"/>
    <xf numFmtId="0" fontId="11" fillId="0" borderId="0" xfId="2" applyFont="1" applyBorder="1" applyAlignment="1">
      <alignment horizontal="left" vertical="top" wrapText="1"/>
    </xf>
    <xf numFmtId="166" fontId="11" fillId="0" borderId="0" xfId="2" applyNumberFormat="1" applyFont="1" applyBorder="1" applyAlignment="1">
      <alignment horizontal="right" vertical="top"/>
    </xf>
    <xf numFmtId="0" fontId="11" fillId="0" borderId="17" xfId="2" applyFont="1" applyBorder="1" applyAlignment="1">
      <alignment horizontal="center" wrapText="1"/>
    </xf>
    <xf numFmtId="0" fontId="11" fillId="0" borderId="32" xfId="2" applyFont="1" applyBorder="1" applyAlignment="1">
      <alignment horizontal="center" wrapText="1"/>
    </xf>
    <xf numFmtId="0" fontId="11" fillId="0" borderId="33" xfId="2" applyFont="1" applyBorder="1" applyAlignment="1">
      <alignment horizontal="center" wrapText="1"/>
    </xf>
    <xf numFmtId="0" fontId="11" fillId="0" borderId="34" xfId="2" applyFont="1" applyBorder="1" applyAlignment="1">
      <alignment horizontal="center" wrapText="1"/>
    </xf>
    <xf numFmtId="0" fontId="11" fillId="0" borderId="21" xfId="2" applyFont="1" applyBorder="1" applyAlignment="1">
      <alignment horizontal="center" wrapText="1"/>
    </xf>
    <xf numFmtId="0" fontId="11" fillId="0" borderId="22" xfId="2" applyFont="1" applyBorder="1" applyAlignment="1">
      <alignment horizontal="center" wrapText="1"/>
    </xf>
    <xf numFmtId="0" fontId="11" fillId="0" borderId="15" xfId="2" applyFont="1" applyBorder="1" applyAlignment="1">
      <alignment horizontal="left" vertical="top" wrapText="1"/>
    </xf>
    <xf numFmtId="168" fontId="11" fillId="0" borderId="24" xfId="2" applyNumberFormat="1" applyFont="1" applyBorder="1" applyAlignment="1">
      <alignment horizontal="right" vertical="top"/>
    </xf>
    <xf numFmtId="167" fontId="11" fillId="0" borderId="25" xfId="2" applyNumberFormat="1" applyFont="1" applyBorder="1" applyAlignment="1">
      <alignment horizontal="right" vertical="top"/>
    </xf>
    <xf numFmtId="168" fontId="11" fillId="0" borderId="25" xfId="2" applyNumberFormat="1" applyFont="1" applyBorder="1" applyAlignment="1">
      <alignment horizontal="right" vertical="top"/>
    </xf>
    <xf numFmtId="0" fontId="11" fillId="0" borderId="26" xfId="2" applyFont="1" applyBorder="1" applyAlignment="1">
      <alignment horizontal="right" vertical="top"/>
    </xf>
    <xf numFmtId="166" fontId="11" fillId="0" borderId="25" xfId="2" applyNumberFormat="1" applyFont="1" applyBorder="1" applyAlignment="1">
      <alignment horizontal="right" vertical="top"/>
    </xf>
    <xf numFmtId="0" fontId="11" fillId="0" borderId="25" xfId="2" applyFont="1" applyBorder="1" applyAlignment="1">
      <alignment horizontal="left" vertical="top" wrapText="1"/>
    </xf>
    <xf numFmtId="166" fontId="11" fillId="0" borderId="26" xfId="2" applyNumberFormat="1" applyFont="1" applyBorder="1" applyAlignment="1">
      <alignment horizontal="right" vertical="top"/>
    </xf>
    <xf numFmtId="0" fontId="11" fillId="0" borderId="2" xfId="2" applyFont="1" applyBorder="1" applyAlignment="1">
      <alignment horizontal="left" vertical="top" wrapText="1"/>
    </xf>
    <xf numFmtId="168" fontId="11" fillId="0" borderId="3" xfId="2" applyNumberFormat="1" applyFont="1" applyBorder="1" applyAlignment="1">
      <alignment horizontal="right" vertical="top"/>
    </xf>
    <xf numFmtId="167" fontId="11" fillId="0" borderId="1" xfId="2" applyNumberFormat="1" applyFont="1" applyBorder="1" applyAlignment="1">
      <alignment horizontal="right" vertical="top"/>
    </xf>
    <xf numFmtId="166" fontId="11" fillId="0" borderId="1" xfId="2" applyNumberFormat="1" applyFont="1" applyBorder="1" applyAlignment="1">
      <alignment horizontal="right" vertical="top"/>
    </xf>
    <xf numFmtId="0" fontId="11" fillId="0" borderId="1" xfId="2" applyFont="1" applyBorder="1" applyAlignment="1">
      <alignment horizontal="left" vertical="top" wrapText="1"/>
    </xf>
    <xf numFmtId="0" fontId="11" fillId="0" borderId="36" xfId="2" applyFont="1" applyBorder="1" applyAlignment="1">
      <alignment horizontal="left" vertical="top" wrapText="1"/>
    </xf>
    <xf numFmtId="0" fontId="11" fillId="0" borderId="20" xfId="2" applyFont="1" applyBorder="1" applyAlignment="1">
      <alignment horizontal="left" vertical="top" wrapText="1"/>
    </xf>
    <xf numFmtId="166" fontId="11" fillId="0" borderId="27" xfId="2" applyNumberFormat="1" applyFont="1" applyBorder="1" applyAlignment="1">
      <alignment horizontal="right" vertical="top"/>
    </xf>
    <xf numFmtId="166" fontId="11" fillId="0" borderId="28" xfId="2" applyNumberFormat="1" applyFont="1" applyBorder="1" applyAlignment="1">
      <alignment horizontal="right" vertical="top"/>
    </xf>
    <xf numFmtId="168" fontId="11" fillId="0" borderId="28" xfId="2" applyNumberFormat="1" applyFont="1" applyBorder="1" applyAlignment="1">
      <alignment horizontal="right" vertical="top"/>
    </xf>
    <xf numFmtId="166" fontId="11" fillId="0" borderId="29" xfId="2" applyNumberFormat="1" applyFont="1" applyBorder="1" applyAlignment="1">
      <alignment horizontal="right" vertical="top"/>
    </xf>
    <xf numFmtId="168" fontId="11" fillId="0" borderId="27" xfId="2" applyNumberFormat="1" applyFont="1" applyBorder="1" applyAlignment="1">
      <alignment horizontal="right" vertical="top"/>
    </xf>
    <xf numFmtId="167" fontId="11" fillId="0" borderId="28" xfId="2" applyNumberFormat="1" applyFont="1" applyBorder="1" applyAlignment="1">
      <alignment horizontal="right" vertical="top"/>
    </xf>
    <xf numFmtId="0" fontId="11" fillId="0" borderId="28" xfId="2" applyFont="1" applyBorder="1" applyAlignment="1">
      <alignment horizontal="left" vertical="top" wrapText="1"/>
    </xf>
    <xf numFmtId="0" fontId="11" fillId="0" borderId="29" xfId="2" applyFont="1" applyBorder="1" applyAlignment="1">
      <alignment horizontal="left" vertical="top" wrapText="1"/>
    </xf>
    <xf numFmtId="168" fontId="11" fillId="0" borderId="1" xfId="2" applyNumberFormat="1" applyFont="1" applyBorder="1" applyAlignment="1">
      <alignment horizontal="right" vertical="top"/>
    </xf>
    <xf numFmtId="0" fontId="16" fillId="0" borderId="0" xfId="0" applyFont="1"/>
    <xf numFmtId="0" fontId="0" fillId="5" borderId="0" xfId="0" applyFill="1" applyAlignment="1">
      <alignment horizontal="center" vertical="center" wrapText="1"/>
    </xf>
    <xf numFmtId="169" fontId="0" fillId="5" borderId="0" xfId="4" applyNumberFormat="1" applyFont="1" applyFill="1"/>
    <xf numFmtId="0" fontId="11" fillId="0" borderId="40" xfId="2" applyFont="1" applyBorder="1" applyAlignment="1">
      <alignment horizontal="left" vertical="top"/>
    </xf>
    <xf numFmtId="0" fontId="11" fillId="0" borderId="32" xfId="2" applyFont="1" applyBorder="1" applyAlignment="1">
      <alignment horizontal="right" vertical="top"/>
    </xf>
    <xf numFmtId="166" fontId="11" fillId="0" borderId="33" xfId="2" applyNumberFormat="1" applyFont="1" applyBorder="1" applyAlignment="1">
      <alignment horizontal="right" vertical="top"/>
    </xf>
    <xf numFmtId="170" fontId="11" fillId="0" borderId="34" xfId="2" applyNumberFormat="1" applyFont="1" applyBorder="1" applyAlignment="1">
      <alignment horizontal="right" vertical="top"/>
    </xf>
    <xf numFmtId="171" fontId="11" fillId="0" borderId="34" xfId="2" applyNumberFormat="1" applyFont="1" applyBorder="1" applyAlignment="1">
      <alignment horizontal="right" vertical="top"/>
    </xf>
    <xf numFmtId="0" fontId="5" fillId="0" borderId="42" xfId="1" applyFont="1" applyBorder="1" applyAlignment="1">
      <alignment horizontal="center" vertical="center" wrapText="1"/>
    </xf>
    <xf numFmtId="0" fontId="5" fillId="0" borderId="43" xfId="1" applyFont="1" applyBorder="1" applyAlignment="1">
      <alignment horizontal="center" vertical="center" wrapText="1"/>
    </xf>
    <xf numFmtId="0" fontId="5" fillId="0" borderId="41" xfId="1" applyFont="1" applyBorder="1" applyAlignment="1">
      <alignment horizontal="left" vertical="top" wrapText="1"/>
    </xf>
    <xf numFmtId="167" fontId="5" fillId="0" borderId="41" xfId="1" applyNumberFormat="1" applyFont="1" applyBorder="1" applyAlignment="1">
      <alignment horizontal="right" vertical="top"/>
    </xf>
    <xf numFmtId="0" fontId="5" fillId="0" borderId="41" xfId="1" applyFont="1" applyBorder="1" applyAlignment="1">
      <alignment horizontal="right" vertical="top"/>
    </xf>
    <xf numFmtId="166" fontId="5" fillId="0" borderId="41" xfId="1" applyNumberFormat="1" applyFont="1" applyBorder="1" applyAlignment="1">
      <alignment horizontal="right" vertical="top"/>
    </xf>
    <xf numFmtId="168" fontId="5" fillId="0" borderId="41" xfId="1" applyNumberFormat="1" applyFont="1" applyBorder="1" applyAlignment="1">
      <alignment horizontal="right" vertical="top"/>
    </xf>
    <xf numFmtId="0" fontId="18" fillId="7" borderId="41" xfId="1" applyFont="1" applyFill="1" applyBorder="1" applyAlignment="1">
      <alignment horizontal="right" vertical="top"/>
    </xf>
    <xf numFmtId="0" fontId="18" fillId="6" borderId="41" xfId="1" applyFont="1" applyFill="1" applyBorder="1" applyAlignment="1">
      <alignment horizontal="right" vertical="top"/>
    </xf>
    <xf numFmtId="166" fontId="18" fillId="7" borderId="41" xfId="1" applyNumberFormat="1" applyFont="1" applyFill="1" applyBorder="1" applyAlignment="1">
      <alignment horizontal="right" vertical="top"/>
    </xf>
    <xf numFmtId="166" fontId="18" fillId="6" borderId="41" xfId="1" applyNumberFormat="1" applyFont="1" applyFill="1" applyBorder="1" applyAlignment="1">
      <alignment horizontal="right" vertical="top"/>
    </xf>
    <xf numFmtId="167" fontId="18" fillId="7" borderId="41" xfId="1" applyNumberFormat="1" applyFont="1" applyFill="1" applyBorder="1" applyAlignment="1">
      <alignment horizontal="right" vertical="top"/>
    </xf>
    <xf numFmtId="167" fontId="18" fillId="6" borderId="41" xfId="1" applyNumberFormat="1" applyFont="1" applyFill="1" applyBorder="1" applyAlignment="1">
      <alignment horizontal="right" vertical="top"/>
    </xf>
    <xf numFmtId="0" fontId="18" fillId="5" borderId="41" xfId="1" applyFont="1" applyFill="1" applyBorder="1" applyAlignment="1">
      <alignment horizontal="right" vertical="top"/>
    </xf>
    <xf numFmtId="166" fontId="18" fillId="5" borderId="41" xfId="1" applyNumberFormat="1" applyFont="1" applyFill="1" applyBorder="1" applyAlignment="1">
      <alignment horizontal="right" vertical="top"/>
    </xf>
    <xf numFmtId="167" fontId="18" fillId="5" borderId="41" xfId="1" applyNumberFormat="1" applyFont="1" applyFill="1" applyBorder="1" applyAlignment="1">
      <alignment horizontal="right" vertical="top"/>
    </xf>
    <xf numFmtId="166" fontId="5" fillId="0" borderId="45" xfId="1" applyNumberFormat="1" applyFont="1" applyBorder="1" applyAlignment="1">
      <alignment horizontal="right" vertical="top"/>
    </xf>
    <xf numFmtId="167" fontId="5" fillId="0" borderId="45" xfId="1" applyNumberFormat="1" applyFont="1" applyBorder="1" applyAlignment="1">
      <alignment horizontal="right" vertical="top"/>
    </xf>
    <xf numFmtId="0" fontId="5" fillId="0" borderId="45" xfId="1" applyFont="1" applyBorder="1" applyAlignment="1">
      <alignment horizontal="right" vertical="top"/>
    </xf>
    <xf numFmtId="0" fontId="18" fillId="5" borderId="45" xfId="1" applyFont="1" applyFill="1" applyBorder="1" applyAlignment="1">
      <alignment horizontal="right" vertical="top"/>
    </xf>
    <xf numFmtId="166" fontId="18" fillId="5" borderId="45" xfId="1" applyNumberFormat="1" applyFont="1" applyFill="1" applyBorder="1" applyAlignment="1">
      <alignment horizontal="right" vertical="top"/>
    </xf>
    <xf numFmtId="167" fontId="18" fillId="5" borderId="45" xfId="1" applyNumberFormat="1" applyFont="1" applyFill="1" applyBorder="1" applyAlignment="1">
      <alignment horizontal="right" vertical="top"/>
    </xf>
    <xf numFmtId="0" fontId="5" fillId="0" borderId="45" xfId="1" applyFont="1" applyBorder="1" applyAlignment="1">
      <alignment horizontal="left" vertical="top" wrapText="1"/>
    </xf>
    <xf numFmtId="167" fontId="5" fillId="0" borderId="47" xfId="1" applyNumberFormat="1" applyFont="1" applyBorder="1" applyAlignment="1">
      <alignment horizontal="right" vertical="top"/>
    </xf>
    <xf numFmtId="167" fontId="5" fillId="0" borderId="48" xfId="1" applyNumberFormat="1" applyFont="1" applyBorder="1" applyAlignment="1">
      <alignment horizontal="right" vertical="top"/>
    </xf>
    <xf numFmtId="0" fontId="5" fillId="0" borderId="49" xfId="1" applyFont="1" applyBorder="1" applyAlignment="1">
      <alignment horizontal="center" vertical="center" wrapText="1"/>
    </xf>
    <xf numFmtId="167" fontId="5" fillId="0" borderId="50" xfId="1" applyNumberFormat="1" applyFont="1" applyBorder="1" applyAlignment="1">
      <alignment horizontal="right" vertical="top"/>
    </xf>
    <xf numFmtId="0" fontId="5" fillId="0" borderId="50" xfId="1" applyFont="1" applyBorder="1" applyAlignment="1">
      <alignment horizontal="left" vertical="top" wrapText="1"/>
    </xf>
    <xf numFmtId="0" fontId="5" fillId="0" borderId="50" xfId="1" applyFont="1" applyBorder="1" applyAlignment="1">
      <alignment horizontal="right" vertical="top"/>
    </xf>
    <xf numFmtId="168" fontId="5" fillId="0" borderId="50" xfId="1" applyNumberFormat="1" applyFont="1" applyBorder="1" applyAlignment="1">
      <alignment horizontal="right" vertical="top"/>
    </xf>
    <xf numFmtId="166" fontId="5" fillId="0" borderId="50" xfId="1" applyNumberFormat="1" applyFont="1" applyBorder="1" applyAlignment="1">
      <alignment horizontal="right" vertical="top"/>
    </xf>
    <xf numFmtId="167" fontId="5" fillId="0" borderId="51" xfId="1" applyNumberFormat="1" applyFont="1" applyBorder="1" applyAlignment="1">
      <alignment horizontal="right" vertical="top"/>
    </xf>
    <xf numFmtId="0" fontId="5" fillId="0" borderId="48" xfId="1" applyFont="1" applyBorder="1" applyAlignment="1">
      <alignment horizontal="left" vertical="top" wrapText="1"/>
    </xf>
    <xf numFmtId="0" fontId="20" fillId="8" borderId="0" xfId="0" applyFont="1" applyFill="1"/>
    <xf numFmtId="164" fontId="20" fillId="8" borderId="0" xfId="0" applyNumberFormat="1" applyFont="1" applyFill="1"/>
    <xf numFmtId="0" fontId="2" fillId="0" borderId="10" xfId="3" applyBorder="1" applyAlignment="1">
      <alignment horizontal="left" vertical="top" wrapText="1"/>
    </xf>
    <xf numFmtId="0" fontId="2" fillId="0" borderId="0" xfId="3" applyBorder="1" applyAlignment="1">
      <alignment horizontal="left" vertical="top" wrapText="1"/>
    </xf>
    <xf numFmtId="0" fontId="2" fillId="0" borderId="11" xfId="3" applyBorder="1" applyAlignment="1">
      <alignment horizontal="left" vertical="top" wrapText="1"/>
    </xf>
    <xf numFmtId="0" fontId="2" fillId="0" borderId="0" xfId="3" applyAlignment="1">
      <alignment horizontal="left"/>
    </xf>
    <xf numFmtId="0" fontId="2" fillId="0" borderId="4" xfId="3" applyBorder="1" applyAlignment="1">
      <alignment horizontal="left" vertical="center" wrapText="1"/>
    </xf>
    <xf numFmtId="0" fontId="2" fillId="0" borderId="5" xfId="3" applyBorder="1" applyAlignment="1">
      <alignment horizontal="left" vertical="center" wrapText="1"/>
    </xf>
    <xf numFmtId="0" fontId="2" fillId="0" borderId="6" xfId="3" applyBorder="1" applyAlignment="1">
      <alignment horizontal="left" vertical="center" wrapText="1"/>
    </xf>
    <xf numFmtId="0" fontId="2" fillId="0" borderId="10" xfId="3" applyBorder="1" applyAlignment="1">
      <alignment horizontal="left" vertical="center" wrapText="1"/>
    </xf>
    <xf numFmtId="0" fontId="2" fillId="0" borderId="0" xfId="3" applyBorder="1" applyAlignment="1">
      <alignment horizontal="left" vertical="center" wrapText="1"/>
    </xf>
    <xf numFmtId="0" fontId="2" fillId="0" borderId="11" xfId="3" applyBorder="1" applyAlignment="1">
      <alignment horizontal="left" vertical="center" wrapText="1"/>
    </xf>
    <xf numFmtId="0" fontId="2" fillId="0" borderId="7" xfId="3" applyBorder="1" applyAlignment="1">
      <alignment horizontal="left" vertical="center" wrapText="1"/>
    </xf>
    <xf numFmtId="0" fontId="2" fillId="0" borderId="8" xfId="3" applyBorder="1" applyAlignment="1">
      <alignment horizontal="left" vertical="center" wrapText="1"/>
    </xf>
    <xf numFmtId="0" fontId="2" fillId="0" borderId="9" xfId="3" applyBorder="1" applyAlignment="1">
      <alignment horizontal="left" vertical="center" wrapText="1"/>
    </xf>
    <xf numFmtId="0" fontId="2" fillId="0" borderId="37" xfId="3" applyFont="1" applyBorder="1" applyAlignment="1">
      <alignment horizontal="left" vertical="center" wrapText="1"/>
    </xf>
    <xf numFmtId="0" fontId="2" fillId="0" borderId="38" xfId="3" applyFont="1" applyBorder="1" applyAlignment="1">
      <alignment horizontal="left" vertical="center" wrapText="1"/>
    </xf>
    <xf numFmtId="0" fontId="2" fillId="0" borderId="39" xfId="3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/>
    </xf>
    <xf numFmtId="0" fontId="10" fillId="0" borderId="0" xfId="2" applyFont="1" applyBorder="1" applyAlignment="1">
      <alignment horizontal="center" vertical="center" wrapText="1"/>
    </xf>
    <xf numFmtId="0" fontId="11" fillId="0" borderId="40" xfId="2" applyFont="1" applyBorder="1" applyAlignment="1">
      <alignment horizontal="left" wrapText="1"/>
    </xf>
    <xf numFmtId="0" fontId="11" fillId="0" borderId="0" xfId="2" applyFont="1" applyBorder="1" applyAlignment="1">
      <alignment horizontal="left" vertical="top" wrapText="1"/>
    </xf>
    <xf numFmtId="0" fontId="11" fillId="0" borderId="14" xfId="2" applyFont="1" applyBorder="1" applyAlignment="1">
      <alignment horizontal="left" wrapText="1"/>
    </xf>
    <xf numFmtId="0" fontId="11" fillId="0" borderId="15" xfId="2" applyFont="1" applyBorder="1" applyAlignment="1">
      <alignment horizontal="left" wrapText="1"/>
    </xf>
    <xf numFmtId="0" fontId="11" fillId="0" borderId="19" xfId="2" applyFont="1" applyBorder="1" applyAlignment="1">
      <alignment horizontal="left" wrapText="1"/>
    </xf>
    <xf numFmtId="0" fontId="11" fillId="0" borderId="20" xfId="2" applyFont="1" applyBorder="1" applyAlignment="1">
      <alignment horizontal="left" wrapText="1"/>
    </xf>
    <xf numFmtId="0" fontId="11" fillId="0" borderId="16" xfId="2" applyFont="1" applyBorder="1" applyAlignment="1">
      <alignment horizontal="center" wrapText="1"/>
    </xf>
    <xf numFmtId="0" fontId="11" fillId="0" borderId="17" xfId="2" applyFont="1" applyBorder="1" applyAlignment="1">
      <alignment horizontal="center" wrapText="1"/>
    </xf>
    <xf numFmtId="0" fontId="11" fillId="0" borderId="22" xfId="2" applyFont="1" applyBorder="1" applyAlignment="1">
      <alignment horizontal="center" wrapText="1"/>
    </xf>
    <xf numFmtId="0" fontId="11" fillId="0" borderId="18" xfId="2" applyFont="1" applyBorder="1" applyAlignment="1">
      <alignment horizontal="center" wrapText="1"/>
    </xf>
    <xf numFmtId="0" fontId="11" fillId="0" borderId="23" xfId="2" applyFont="1" applyBorder="1" applyAlignment="1">
      <alignment horizontal="center" wrapText="1"/>
    </xf>
    <xf numFmtId="0" fontId="11" fillId="0" borderId="14" xfId="2" applyFont="1" applyBorder="1" applyAlignment="1">
      <alignment horizontal="left" vertical="top"/>
    </xf>
    <xf numFmtId="0" fontId="11" fillId="0" borderId="19" xfId="2" applyFont="1" applyBorder="1" applyAlignment="1">
      <alignment horizontal="left" vertical="top" wrapText="1"/>
    </xf>
    <xf numFmtId="0" fontId="11" fillId="0" borderId="30" xfId="2" applyFont="1" applyBorder="1" applyAlignment="1">
      <alignment horizontal="left" wrapText="1"/>
    </xf>
    <xf numFmtId="0" fontId="11" fillId="0" borderId="31" xfId="2" applyFont="1" applyBorder="1" applyAlignment="1">
      <alignment horizontal="left" wrapText="1"/>
    </xf>
    <xf numFmtId="0" fontId="11" fillId="0" borderId="35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44" xfId="1" applyFont="1" applyBorder="1" applyAlignment="1">
      <alignment horizontal="center" vertical="center" wrapText="1"/>
    </xf>
    <xf numFmtId="0" fontId="5" fillId="0" borderId="46" xfId="1" applyFont="1" applyBorder="1" applyAlignment="1">
      <alignment horizontal="center" vertical="center" wrapText="1"/>
    </xf>
    <xf numFmtId="0" fontId="5" fillId="5" borderId="44" xfId="1" applyFont="1" applyFill="1" applyBorder="1" applyAlignment="1">
      <alignment horizontal="center" vertical="center" wrapText="1"/>
    </xf>
    <xf numFmtId="0" fontId="5" fillId="7" borderId="44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5" fillId="0" borderId="37" xfId="1" applyFont="1" applyBorder="1" applyAlignment="1">
      <alignment horizontal="left" wrapText="1"/>
    </xf>
    <xf numFmtId="0" fontId="5" fillId="0" borderId="39" xfId="1" applyFont="1" applyBorder="1" applyAlignment="1">
      <alignment horizontal="left" wrapText="1"/>
    </xf>
    <xf numFmtId="0" fontId="2" fillId="0" borderId="7" xfId="3" applyBorder="1" applyAlignment="1">
      <alignment horizontal="left" vertical="top" wrapText="1"/>
    </xf>
    <xf numFmtId="0" fontId="2" fillId="0" borderId="8" xfId="3" applyBorder="1" applyAlignment="1">
      <alignment horizontal="left" vertical="top" wrapText="1"/>
    </xf>
    <xf numFmtId="0" fontId="2" fillId="0" borderId="9" xfId="3" applyBorder="1" applyAlignment="1">
      <alignment horizontal="left" vertical="top" wrapText="1"/>
    </xf>
  </cellXfs>
  <cellStyles count="17"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 seguido" xfId="6" builtinId="9" hidden="1"/>
    <cellStyle name="Hyperlink seguido" xfId="8" builtinId="9" hidden="1"/>
    <cellStyle name="Hyperlink seguido" xfId="10" builtinId="9" hidden="1"/>
    <cellStyle name="Hyperlink seguido" xfId="12" builtinId="9" hidden="1"/>
    <cellStyle name="Hyperlink seguido" xfId="14" builtinId="9" hidden="1"/>
    <cellStyle name="Hyperlink seguido" xfId="16" builtinId="9" hidden="1"/>
    <cellStyle name="Normal" xfId="0" builtinId="0"/>
    <cellStyle name="Normal 2" xfId="3"/>
    <cellStyle name="Normal_Correl" xfId="1"/>
    <cellStyle name="Normal_Regressões" xfId="2"/>
    <cellStyle name="Separador de milhares" xfId="4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2"/>
          <c:order val="0"/>
          <c:tx>
            <c:strRef>
              <c:f>'Plan Resultados ValoresTeste'!$E$2</c:f>
              <c:strCache>
                <c:ptCount val="1"/>
                <c:pt idx="0">
                  <c:v>IBGE S Desemp Ant</c:v>
                </c:pt>
              </c:strCache>
            </c:strRef>
          </c:tx>
          <c:marker>
            <c:symbol val="none"/>
          </c:marker>
          <c:cat>
            <c:numRef>
              <c:f>'Plan Resultados ValoresTeste'!$A$3:$A$103</c:f>
              <c:numCache>
                <c:formatCode>mmm/yy</c:formatCode>
                <c:ptCount val="101"/>
                <c:pt idx="0">
                  <c:v>34516</c:v>
                </c:pt>
                <c:pt idx="1">
                  <c:v>34547</c:v>
                </c:pt>
                <c:pt idx="2">
                  <c:v>34578</c:v>
                </c:pt>
                <c:pt idx="3">
                  <c:v>34608</c:v>
                </c:pt>
                <c:pt idx="4">
                  <c:v>34639</c:v>
                </c:pt>
                <c:pt idx="5">
                  <c:v>34669</c:v>
                </c:pt>
                <c:pt idx="6">
                  <c:v>34700</c:v>
                </c:pt>
                <c:pt idx="7">
                  <c:v>34731</c:v>
                </c:pt>
                <c:pt idx="8">
                  <c:v>34759</c:v>
                </c:pt>
                <c:pt idx="9">
                  <c:v>34790</c:v>
                </c:pt>
                <c:pt idx="10">
                  <c:v>34820</c:v>
                </c:pt>
                <c:pt idx="11">
                  <c:v>34851</c:v>
                </c:pt>
                <c:pt idx="12">
                  <c:v>34881</c:v>
                </c:pt>
                <c:pt idx="13">
                  <c:v>34912</c:v>
                </c:pt>
                <c:pt idx="14">
                  <c:v>34943</c:v>
                </c:pt>
                <c:pt idx="15">
                  <c:v>34973</c:v>
                </c:pt>
                <c:pt idx="16">
                  <c:v>35004</c:v>
                </c:pt>
                <c:pt idx="17">
                  <c:v>35034</c:v>
                </c:pt>
                <c:pt idx="18">
                  <c:v>35065</c:v>
                </c:pt>
                <c:pt idx="19">
                  <c:v>35096</c:v>
                </c:pt>
                <c:pt idx="20">
                  <c:v>35125</c:v>
                </c:pt>
                <c:pt idx="21">
                  <c:v>35156</c:v>
                </c:pt>
                <c:pt idx="22">
                  <c:v>35186</c:v>
                </c:pt>
                <c:pt idx="23">
                  <c:v>35217</c:v>
                </c:pt>
                <c:pt idx="24">
                  <c:v>35247</c:v>
                </c:pt>
                <c:pt idx="25">
                  <c:v>35278</c:v>
                </c:pt>
                <c:pt idx="26">
                  <c:v>35309</c:v>
                </c:pt>
                <c:pt idx="27">
                  <c:v>35339</c:v>
                </c:pt>
                <c:pt idx="28">
                  <c:v>35370</c:v>
                </c:pt>
                <c:pt idx="29">
                  <c:v>35400</c:v>
                </c:pt>
                <c:pt idx="30">
                  <c:v>35431</c:v>
                </c:pt>
                <c:pt idx="31">
                  <c:v>35462</c:v>
                </c:pt>
                <c:pt idx="32">
                  <c:v>35490</c:v>
                </c:pt>
                <c:pt idx="33">
                  <c:v>35521</c:v>
                </c:pt>
                <c:pt idx="34">
                  <c:v>35551</c:v>
                </c:pt>
                <c:pt idx="35">
                  <c:v>35582</c:v>
                </c:pt>
                <c:pt idx="36">
                  <c:v>35612</c:v>
                </c:pt>
                <c:pt idx="37">
                  <c:v>35643</c:v>
                </c:pt>
                <c:pt idx="38">
                  <c:v>35674</c:v>
                </c:pt>
                <c:pt idx="39">
                  <c:v>35704</c:v>
                </c:pt>
                <c:pt idx="40">
                  <c:v>35735</c:v>
                </c:pt>
                <c:pt idx="41">
                  <c:v>35765</c:v>
                </c:pt>
                <c:pt idx="42">
                  <c:v>35796</c:v>
                </c:pt>
                <c:pt idx="43">
                  <c:v>35827</c:v>
                </c:pt>
                <c:pt idx="44">
                  <c:v>35855</c:v>
                </c:pt>
                <c:pt idx="45">
                  <c:v>35886</c:v>
                </c:pt>
                <c:pt idx="46">
                  <c:v>35916</c:v>
                </c:pt>
                <c:pt idx="47">
                  <c:v>35947</c:v>
                </c:pt>
                <c:pt idx="48">
                  <c:v>35977</c:v>
                </c:pt>
                <c:pt idx="49">
                  <c:v>36008</c:v>
                </c:pt>
                <c:pt idx="50">
                  <c:v>36039</c:v>
                </c:pt>
                <c:pt idx="51">
                  <c:v>36069</c:v>
                </c:pt>
                <c:pt idx="52">
                  <c:v>36100</c:v>
                </c:pt>
                <c:pt idx="53">
                  <c:v>36130</c:v>
                </c:pt>
                <c:pt idx="54">
                  <c:v>36161</c:v>
                </c:pt>
                <c:pt idx="55">
                  <c:v>36192</c:v>
                </c:pt>
                <c:pt idx="56">
                  <c:v>36220</c:v>
                </c:pt>
                <c:pt idx="57">
                  <c:v>36251</c:v>
                </c:pt>
                <c:pt idx="58">
                  <c:v>36281</c:v>
                </c:pt>
                <c:pt idx="59">
                  <c:v>36312</c:v>
                </c:pt>
                <c:pt idx="60">
                  <c:v>36342</c:v>
                </c:pt>
                <c:pt idx="61">
                  <c:v>36373</c:v>
                </c:pt>
                <c:pt idx="62">
                  <c:v>36404</c:v>
                </c:pt>
                <c:pt idx="63">
                  <c:v>36434</c:v>
                </c:pt>
                <c:pt idx="64">
                  <c:v>36465</c:v>
                </c:pt>
                <c:pt idx="65">
                  <c:v>36495</c:v>
                </c:pt>
                <c:pt idx="66">
                  <c:v>36526</c:v>
                </c:pt>
                <c:pt idx="67">
                  <c:v>36557</c:v>
                </c:pt>
                <c:pt idx="68">
                  <c:v>36586</c:v>
                </c:pt>
                <c:pt idx="69">
                  <c:v>36617</c:v>
                </c:pt>
                <c:pt idx="70">
                  <c:v>36647</c:v>
                </c:pt>
                <c:pt idx="71">
                  <c:v>36678</c:v>
                </c:pt>
                <c:pt idx="72">
                  <c:v>36708</c:v>
                </c:pt>
                <c:pt idx="73">
                  <c:v>36739</c:v>
                </c:pt>
                <c:pt idx="74">
                  <c:v>36770</c:v>
                </c:pt>
                <c:pt idx="75">
                  <c:v>36800</c:v>
                </c:pt>
                <c:pt idx="76">
                  <c:v>36831</c:v>
                </c:pt>
                <c:pt idx="77">
                  <c:v>36861</c:v>
                </c:pt>
                <c:pt idx="78">
                  <c:v>36892</c:v>
                </c:pt>
                <c:pt idx="79">
                  <c:v>36923</c:v>
                </c:pt>
                <c:pt idx="80">
                  <c:v>36951</c:v>
                </c:pt>
                <c:pt idx="81">
                  <c:v>36982</c:v>
                </c:pt>
                <c:pt idx="82">
                  <c:v>37012</c:v>
                </c:pt>
                <c:pt idx="83">
                  <c:v>37043</c:v>
                </c:pt>
                <c:pt idx="84">
                  <c:v>37073</c:v>
                </c:pt>
                <c:pt idx="85">
                  <c:v>37104</c:v>
                </c:pt>
                <c:pt idx="86">
                  <c:v>37135</c:v>
                </c:pt>
                <c:pt idx="87">
                  <c:v>37165</c:v>
                </c:pt>
                <c:pt idx="88">
                  <c:v>37196</c:v>
                </c:pt>
                <c:pt idx="89">
                  <c:v>37226</c:v>
                </c:pt>
                <c:pt idx="90">
                  <c:v>37257</c:v>
                </c:pt>
                <c:pt idx="91">
                  <c:v>37288</c:v>
                </c:pt>
                <c:pt idx="92">
                  <c:v>37316</c:v>
                </c:pt>
                <c:pt idx="93">
                  <c:v>37347</c:v>
                </c:pt>
                <c:pt idx="94">
                  <c:v>37377</c:v>
                </c:pt>
                <c:pt idx="95">
                  <c:v>37408</c:v>
                </c:pt>
                <c:pt idx="96">
                  <c:v>37438</c:v>
                </c:pt>
                <c:pt idx="97">
                  <c:v>37469</c:v>
                </c:pt>
                <c:pt idx="98">
                  <c:v>37500</c:v>
                </c:pt>
                <c:pt idx="99">
                  <c:v>37530</c:v>
                </c:pt>
                <c:pt idx="100">
                  <c:v>37561</c:v>
                </c:pt>
              </c:numCache>
            </c:numRef>
          </c:cat>
          <c:val>
            <c:numRef>
              <c:f>'Plan Resultados ValoresTeste'!$E$3:$E$103</c:f>
              <c:numCache>
                <c:formatCode>0.000</c:formatCode>
                <c:ptCount val="101"/>
                <c:pt idx="0">
                  <c:v>5.4619999999999997</c:v>
                </c:pt>
                <c:pt idx="1">
                  <c:v>5.4960000000000004</c:v>
                </c:pt>
                <c:pt idx="2">
                  <c:v>5.05</c:v>
                </c:pt>
                <c:pt idx="3">
                  <c:v>4.53</c:v>
                </c:pt>
                <c:pt idx="4">
                  <c:v>4.0060000000000002</c:v>
                </c:pt>
                <c:pt idx="5">
                  <c:v>3.42</c:v>
                </c:pt>
                <c:pt idx="6">
                  <c:v>4.423</c:v>
                </c:pt>
                <c:pt idx="7">
                  <c:v>4.2519999999999998</c:v>
                </c:pt>
                <c:pt idx="8">
                  <c:v>4.4219999999999997</c:v>
                </c:pt>
                <c:pt idx="9">
                  <c:v>4.3520000000000003</c:v>
                </c:pt>
                <c:pt idx="10">
                  <c:v>4.4989999999999997</c:v>
                </c:pt>
                <c:pt idx="11">
                  <c:v>4.5919999999999996</c:v>
                </c:pt>
                <c:pt idx="12">
                  <c:v>4.8360000000000003</c:v>
                </c:pt>
                <c:pt idx="13">
                  <c:v>4.9009999999999998</c:v>
                </c:pt>
                <c:pt idx="14">
                  <c:v>5.1970000000000001</c:v>
                </c:pt>
                <c:pt idx="15">
                  <c:v>5.0949999999999998</c:v>
                </c:pt>
                <c:pt idx="16">
                  <c:v>4.7290000000000001</c:v>
                </c:pt>
                <c:pt idx="17">
                  <c:v>4.4459999999999997</c:v>
                </c:pt>
                <c:pt idx="18">
                  <c:v>5.2640000000000002</c:v>
                </c:pt>
                <c:pt idx="19">
                  <c:v>5.7080000000000002</c:v>
                </c:pt>
                <c:pt idx="20">
                  <c:v>6.3879999999999999</c:v>
                </c:pt>
                <c:pt idx="21">
                  <c:v>6.0309999999999997</c:v>
                </c:pt>
                <c:pt idx="22">
                  <c:v>5.9180000000000001</c:v>
                </c:pt>
                <c:pt idx="23">
                  <c:v>5.9279999999999999</c:v>
                </c:pt>
                <c:pt idx="24">
                  <c:v>5.5839999999999996</c:v>
                </c:pt>
                <c:pt idx="25">
                  <c:v>5.5629999999999997</c:v>
                </c:pt>
                <c:pt idx="26">
                  <c:v>5.2359999999999998</c:v>
                </c:pt>
                <c:pt idx="27">
                  <c:v>5.1470000000000002</c:v>
                </c:pt>
                <c:pt idx="28">
                  <c:v>4.5599999999999996</c:v>
                </c:pt>
                <c:pt idx="29">
                  <c:v>3.827</c:v>
                </c:pt>
                <c:pt idx="30">
                  <c:v>5.1429999999999998</c:v>
                </c:pt>
                <c:pt idx="31">
                  <c:v>5.5540000000000003</c:v>
                </c:pt>
                <c:pt idx="32">
                  <c:v>5.9749999999999996</c:v>
                </c:pt>
                <c:pt idx="33">
                  <c:v>5.75</c:v>
                </c:pt>
                <c:pt idx="34">
                  <c:v>6.0019999999999998</c:v>
                </c:pt>
                <c:pt idx="35">
                  <c:v>6.09</c:v>
                </c:pt>
                <c:pt idx="36">
                  <c:v>5.9720000000000004</c:v>
                </c:pt>
                <c:pt idx="37">
                  <c:v>5.9530000000000003</c:v>
                </c:pt>
                <c:pt idx="38">
                  <c:v>5.633</c:v>
                </c:pt>
                <c:pt idx="39">
                  <c:v>5.7169999999999996</c:v>
                </c:pt>
                <c:pt idx="40">
                  <c:v>5.3579999999999997</c:v>
                </c:pt>
                <c:pt idx="41">
                  <c:v>4.8419999999999996</c:v>
                </c:pt>
                <c:pt idx="42">
                  <c:v>7.2549999999999999</c:v>
                </c:pt>
                <c:pt idx="43">
                  <c:v>7.4249999999999998</c:v>
                </c:pt>
                <c:pt idx="44">
                  <c:v>8.1859999999999999</c:v>
                </c:pt>
                <c:pt idx="45">
                  <c:v>7.9429999999999996</c:v>
                </c:pt>
                <c:pt idx="46">
                  <c:v>8.2089999999999996</c:v>
                </c:pt>
                <c:pt idx="47">
                  <c:v>7.9050000000000002</c:v>
                </c:pt>
                <c:pt idx="48">
                  <c:v>8.0229999999999997</c:v>
                </c:pt>
                <c:pt idx="49">
                  <c:v>7.8010000000000002</c:v>
                </c:pt>
                <c:pt idx="50">
                  <c:v>7.6550000000000002</c:v>
                </c:pt>
                <c:pt idx="51">
                  <c:v>7.4530000000000003</c:v>
                </c:pt>
                <c:pt idx="52">
                  <c:v>7.0490000000000004</c:v>
                </c:pt>
                <c:pt idx="53">
                  <c:v>6.3250000000000002</c:v>
                </c:pt>
                <c:pt idx="54">
                  <c:v>7.7329999999999997</c:v>
                </c:pt>
                <c:pt idx="55">
                  <c:v>7.5110000000000001</c:v>
                </c:pt>
                <c:pt idx="56">
                  <c:v>8.1609999999999996</c:v>
                </c:pt>
                <c:pt idx="57">
                  <c:v>8.0250000000000004</c:v>
                </c:pt>
                <c:pt idx="58">
                  <c:v>7.7030000000000003</c:v>
                </c:pt>
                <c:pt idx="59">
                  <c:v>7.8460000000000001</c:v>
                </c:pt>
                <c:pt idx="60">
                  <c:v>7.5439999999999996</c:v>
                </c:pt>
                <c:pt idx="61">
                  <c:v>7.6820000000000004</c:v>
                </c:pt>
                <c:pt idx="62">
                  <c:v>7.3710000000000004</c:v>
                </c:pt>
                <c:pt idx="63">
                  <c:v>7.5380000000000003</c:v>
                </c:pt>
                <c:pt idx="64">
                  <c:v>7.3209999999999997</c:v>
                </c:pt>
                <c:pt idx="65">
                  <c:v>6.2839999999999998</c:v>
                </c:pt>
                <c:pt idx="66">
                  <c:v>7.633</c:v>
                </c:pt>
                <c:pt idx="67">
                  <c:v>8.1660000000000004</c:v>
                </c:pt>
                <c:pt idx="68">
                  <c:v>8.0589999999999993</c:v>
                </c:pt>
                <c:pt idx="69">
                  <c:v>7.8419999999999996</c:v>
                </c:pt>
                <c:pt idx="70">
                  <c:v>7.7960000000000003</c:v>
                </c:pt>
                <c:pt idx="71">
                  <c:v>7.4130000000000003</c:v>
                </c:pt>
                <c:pt idx="72">
                  <c:v>7.1760000000000002</c:v>
                </c:pt>
                <c:pt idx="73">
                  <c:v>6.6820000000000004</c:v>
                </c:pt>
                <c:pt idx="74">
                  <c:v>6.7539999999999996</c:v>
                </c:pt>
                <c:pt idx="75">
                  <c:v>6.1920000000000002</c:v>
                </c:pt>
                <c:pt idx="76">
                  <c:v>4.8360000000000003</c:v>
                </c:pt>
                <c:pt idx="77">
                  <c:v>5.7</c:v>
                </c:pt>
                <c:pt idx="78">
                  <c:v>5.7270000000000003</c:v>
                </c:pt>
                <c:pt idx="79">
                  <c:v>6.4660000000000002</c:v>
                </c:pt>
                <c:pt idx="80">
                  <c:v>6.5170000000000003</c:v>
                </c:pt>
                <c:pt idx="81">
                  <c:v>6.8609999999999998</c:v>
                </c:pt>
                <c:pt idx="82">
                  <c:v>6.3869999999999996</c:v>
                </c:pt>
                <c:pt idx="83">
                  <c:v>6.1920000000000002</c:v>
                </c:pt>
                <c:pt idx="84">
                  <c:v>6.1820000000000004</c:v>
                </c:pt>
                <c:pt idx="85">
                  <c:v>6.1589999999999998</c:v>
                </c:pt>
                <c:pt idx="86">
                  <c:v>6.5579999999999998</c:v>
                </c:pt>
                <c:pt idx="87">
                  <c:v>6.4080000000000004</c:v>
                </c:pt>
                <c:pt idx="88">
                  <c:v>5.6050000000000004</c:v>
                </c:pt>
                <c:pt idx="89">
                  <c:v>6.8380000000000001</c:v>
                </c:pt>
                <c:pt idx="90">
                  <c:v>6.9829999999999997</c:v>
                </c:pt>
                <c:pt idx="91">
                  <c:v>7.093</c:v>
                </c:pt>
                <c:pt idx="92">
                  <c:v>7.57</c:v>
                </c:pt>
                <c:pt idx="93">
                  <c:v>7.7</c:v>
                </c:pt>
                <c:pt idx="94">
                  <c:v>7.5030000000000001</c:v>
                </c:pt>
                <c:pt idx="95">
                  <c:v>7.5369999999999999</c:v>
                </c:pt>
                <c:pt idx="96">
                  <c:v>7.3049999999999997</c:v>
                </c:pt>
                <c:pt idx="97">
                  <c:v>7.5140000000000002</c:v>
                </c:pt>
                <c:pt idx="98">
                  <c:v>7.3650000000000002</c:v>
                </c:pt>
                <c:pt idx="99">
                  <c:v>7.0759999999999996</c:v>
                </c:pt>
                <c:pt idx="100">
                  <c:v>5.2439999999999998</c:v>
                </c:pt>
              </c:numCache>
            </c:numRef>
          </c:val>
        </c:ser>
        <c:ser>
          <c:idx val="4"/>
          <c:order val="1"/>
          <c:tx>
            <c:strRef>
              <c:f>'Plan Resultados ValoresTeste'!$G$2</c:f>
              <c:strCache>
                <c:ptCount val="1"/>
                <c:pt idx="0">
                  <c:v>IBGE S Desemp Ant Reg</c:v>
                </c:pt>
              </c:strCache>
            </c:strRef>
          </c:tx>
          <c:marker>
            <c:symbol val="none"/>
          </c:marker>
          <c:cat>
            <c:numRef>
              <c:f>'Plan Resultados ValoresTeste'!$A$3:$A$103</c:f>
              <c:numCache>
                <c:formatCode>mmm/yy</c:formatCode>
                <c:ptCount val="101"/>
                <c:pt idx="0">
                  <c:v>34516</c:v>
                </c:pt>
                <c:pt idx="1">
                  <c:v>34547</c:v>
                </c:pt>
                <c:pt idx="2">
                  <c:v>34578</c:v>
                </c:pt>
                <c:pt idx="3">
                  <c:v>34608</c:v>
                </c:pt>
                <c:pt idx="4">
                  <c:v>34639</c:v>
                </c:pt>
                <c:pt idx="5">
                  <c:v>34669</c:v>
                </c:pt>
                <c:pt idx="6">
                  <c:v>34700</c:v>
                </c:pt>
                <c:pt idx="7">
                  <c:v>34731</c:v>
                </c:pt>
                <c:pt idx="8">
                  <c:v>34759</c:v>
                </c:pt>
                <c:pt idx="9">
                  <c:v>34790</c:v>
                </c:pt>
                <c:pt idx="10">
                  <c:v>34820</c:v>
                </c:pt>
                <c:pt idx="11">
                  <c:v>34851</c:v>
                </c:pt>
                <c:pt idx="12">
                  <c:v>34881</c:v>
                </c:pt>
                <c:pt idx="13">
                  <c:v>34912</c:v>
                </c:pt>
                <c:pt idx="14">
                  <c:v>34943</c:v>
                </c:pt>
                <c:pt idx="15">
                  <c:v>34973</c:v>
                </c:pt>
                <c:pt idx="16">
                  <c:v>35004</c:v>
                </c:pt>
                <c:pt idx="17">
                  <c:v>35034</c:v>
                </c:pt>
                <c:pt idx="18">
                  <c:v>35065</c:v>
                </c:pt>
                <c:pt idx="19">
                  <c:v>35096</c:v>
                </c:pt>
                <c:pt idx="20">
                  <c:v>35125</c:v>
                </c:pt>
                <c:pt idx="21">
                  <c:v>35156</c:v>
                </c:pt>
                <c:pt idx="22">
                  <c:v>35186</c:v>
                </c:pt>
                <c:pt idx="23">
                  <c:v>35217</c:v>
                </c:pt>
                <c:pt idx="24">
                  <c:v>35247</c:v>
                </c:pt>
                <c:pt idx="25">
                  <c:v>35278</c:v>
                </c:pt>
                <c:pt idx="26">
                  <c:v>35309</c:v>
                </c:pt>
                <c:pt idx="27">
                  <c:v>35339</c:v>
                </c:pt>
                <c:pt idx="28">
                  <c:v>35370</c:v>
                </c:pt>
                <c:pt idx="29">
                  <c:v>35400</c:v>
                </c:pt>
                <c:pt idx="30">
                  <c:v>35431</c:v>
                </c:pt>
                <c:pt idx="31">
                  <c:v>35462</c:v>
                </c:pt>
                <c:pt idx="32">
                  <c:v>35490</c:v>
                </c:pt>
                <c:pt idx="33">
                  <c:v>35521</c:v>
                </c:pt>
                <c:pt idx="34">
                  <c:v>35551</c:v>
                </c:pt>
                <c:pt idx="35">
                  <c:v>35582</c:v>
                </c:pt>
                <c:pt idx="36">
                  <c:v>35612</c:v>
                </c:pt>
                <c:pt idx="37">
                  <c:v>35643</c:v>
                </c:pt>
                <c:pt idx="38">
                  <c:v>35674</c:v>
                </c:pt>
                <c:pt idx="39">
                  <c:v>35704</c:v>
                </c:pt>
                <c:pt idx="40">
                  <c:v>35735</c:v>
                </c:pt>
                <c:pt idx="41">
                  <c:v>35765</c:v>
                </c:pt>
                <c:pt idx="42">
                  <c:v>35796</c:v>
                </c:pt>
                <c:pt idx="43">
                  <c:v>35827</c:v>
                </c:pt>
                <c:pt idx="44">
                  <c:v>35855</c:v>
                </c:pt>
                <c:pt idx="45">
                  <c:v>35886</c:v>
                </c:pt>
                <c:pt idx="46">
                  <c:v>35916</c:v>
                </c:pt>
                <c:pt idx="47">
                  <c:v>35947</c:v>
                </c:pt>
                <c:pt idx="48">
                  <c:v>35977</c:v>
                </c:pt>
                <c:pt idx="49">
                  <c:v>36008</c:v>
                </c:pt>
                <c:pt idx="50">
                  <c:v>36039</c:v>
                </c:pt>
                <c:pt idx="51">
                  <c:v>36069</c:v>
                </c:pt>
                <c:pt idx="52">
                  <c:v>36100</c:v>
                </c:pt>
                <c:pt idx="53">
                  <c:v>36130</c:v>
                </c:pt>
                <c:pt idx="54">
                  <c:v>36161</c:v>
                </c:pt>
                <c:pt idx="55">
                  <c:v>36192</c:v>
                </c:pt>
                <c:pt idx="56">
                  <c:v>36220</c:v>
                </c:pt>
                <c:pt idx="57">
                  <c:v>36251</c:v>
                </c:pt>
                <c:pt idx="58">
                  <c:v>36281</c:v>
                </c:pt>
                <c:pt idx="59">
                  <c:v>36312</c:v>
                </c:pt>
                <c:pt idx="60">
                  <c:v>36342</c:v>
                </c:pt>
                <c:pt idx="61">
                  <c:v>36373</c:v>
                </c:pt>
                <c:pt idx="62">
                  <c:v>36404</c:v>
                </c:pt>
                <c:pt idx="63">
                  <c:v>36434</c:v>
                </c:pt>
                <c:pt idx="64">
                  <c:v>36465</c:v>
                </c:pt>
                <c:pt idx="65">
                  <c:v>36495</c:v>
                </c:pt>
                <c:pt idx="66">
                  <c:v>36526</c:v>
                </c:pt>
                <c:pt idx="67">
                  <c:v>36557</c:v>
                </c:pt>
                <c:pt idx="68">
                  <c:v>36586</c:v>
                </c:pt>
                <c:pt idx="69">
                  <c:v>36617</c:v>
                </c:pt>
                <c:pt idx="70">
                  <c:v>36647</c:v>
                </c:pt>
                <c:pt idx="71">
                  <c:v>36678</c:v>
                </c:pt>
                <c:pt idx="72">
                  <c:v>36708</c:v>
                </c:pt>
                <c:pt idx="73">
                  <c:v>36739</c:v>
                </c:pt>
                <c:pt idx="74">
                  <c:v>36770</c:v>
                </c:pt>
                <c:pt idx="75">
                  <c:v>36800</c:v>
                </c:pt>
                <c:pt idx="76">
                  <c:v>36831</c:v>
                </c:pt>
                <c:pt idx="77">
                  <c:v>36861</c:v>
                </c:pt>
                <c:pt idx="78">
                  <c:v>36892</c:v>
                </c:pt>
                <c:pt idx="79">
                  <c:v>36923</c:v>
                </c:pt>
                <c:pt idx="80">
                  <c:v>36951</c:v>
                </c:pt>
                <c:pt idx="81">
                  <c:v>36982</c:v>
                </c:pt>
                <c:pt idx="82">
                  <c:v>37012</c:v>
                </c:pt>
                <c:pt idx="83">
                  <c:v>37043</c:v>
                </c:pt>
                <c:pt idx="84">
                  <c:v>37073</c:v>
                </c:pt>
                <c:pt idx="85">
                  <c:v>37104</c:v>
                </c:pt>
                <c:pt idx="86">
                  <c:v>37135</c:v>
                </c:pt>
                <c:pt idx="87">
                  <c:v>37165</c:v>
                </c:pt>
                <c:pt idx="88">
                  <c:v>37196</c:v>
                </c:pt>
                <c:pt idx="89">
                  <c:v>37226</c:v>
                </c:pt>
                <c:pt idx="90">
                  <c:v>37257</c:v>
                </c:pt>
                <c:pt idx="91">
                  <c:v>37288</c:v>
                </c:pt>
                <c:pt idx="92">
                  <c:v>37316</c:v>
                </c:pt>
                <c:pt idx="93">
                  <c:v>37347</c:v>
                </c:pt>
                <c:pt idx="94">
                  <c:v>37377</c:v>
                </c:pt>
                <c:pt idx="95">
                  <c:v>37408</c:v>
                </c:pt>
                <c:pt idx="96">
                  <c:v>37438</c:v>
                </c:pt>
                <c:pt idx="97">
                  <c:v>37469</c:v>
                </c:pt>
                <c:pt idx="98">
                  <c:v>37500</c:v>
                </c:pt>
                <c:pt idx="99">
                  <c:v>37530</c:v>
                </c:pt>
                <c:pt idx="100">
                  <c:v>37561</c:v>
                </c:pt>
              </c:numCache>
            </c:numRef>
          </c:cat>
          <c:val>
            <c:numRef>
              <c:f>'Plan Resultados ValoresTeste'!$G$3:$G$103</c:f>
              <c:numCache>
                <c:formatCode>0.000</c:formatCode>
                <c:ptCount val="101"/>
                <c:pt idx="0">
                  <c:v>9.9556442585209837</c:v>
                </c:pt>
                <c:pt idx="1">
                  <c:v>9.9869372722459246</c:v>
                </c:pt>
                <c:pt idx="2">
                  <c:v>9.5764465627952333</c:v>
                </c:pt>
                <c:pt idx="3">
                  <c:v>9.0978475293549685</c:v>
                </c:pt>
                <c:pt idx="4">
                  <c:v>8.6155669648882363</c:v>
                </c:pt>
                <c:pt idx="5">
                  <c:v>8.0762226695113206</c:v>
                </c:pt>
                <c:pt idx="6">
                  <c:v>8.9993665743970652</c:v>
                </c:pt>
                <c:pt idx="7">
                  <c:v>8.8419811230157475</c:v>
                </c:pt>
                <c:pt idx="8">
                  <c:v>8.9984461916404506</c:v>
                </c:pt>
                <c:pt idx="9">
                  <c:v>8.9340193986773375</c:v>
                </c:pt>
                <c:pt idx="10">
                  <c:v>9.0693156638998751</c:v>
                </c:pt>
                <c:pt idx="11">
                  <c:v>9.1549112602651519</c:v>
                </c:pt>
                <c:pt idx="12">
                  <c:v>9.3794846528794338</c:v>
                </c:pt>
                <c:pt idx="13">
                  <c:v>9.4393095320594647</c:v>
                </c:pt>
                <c:pt idx="14">
                  <c:v>9.7117428280177727</c:v>
                </c:pt>
                <c:pt idx="15">
                  <c:v>9.6178637868429497</c:v>
                </c:pt>
                <c:pt idx="16">
                  <c:v>9.2810036979215305</c:v>
                </c:pt>
                <c:pt idx="17">
                  <c:v>9.0205353777992308</c:v>
                </c:pt>
                <c:pt idx="18">
                  <c:v>9.7734084727110364</c:v>
                </c:pt>
                <c:pt idx="19">
                  <c:v>10.182058416648495</c:v>
                </c:pt>
                <c:pt idx="20">
                  <c:v>10.807918691147307</c:v>
                </c:pt>
                <c:pt idx="21">
                  <c:v>10.479342047035431</c:v>
                </c:pt>
                <c:pt idx="22">
                  <c:v>10.375338795537836</c:v>
                </c:pt>
                <c:pt idx="23">
                  <c:v>10.384542623103993</c:v>
                </c:pt>
                <c:pt idx="24">
                  <c:v>10.067930954828125</c:v>
                </c:pt>
                <c:pt idx="25">
                  <c:v>10.04860291693919</c:v>
                </c:pt>
                <c:pt idx="26">
                  <c:v>9.7476377555257905</c:v>
                </c:pt>
                <c:pt idx="27">
                  <c:v>9.6657236901869759</c:v>
                </c:pt>
                <c:pt idx="28">
                  <c:v>9.1254590120534438</c:v>
                </c:pt>
                <c:pt idx="29">
                  <c:v>8.4508184514539906</c:v>
                </c:pt>
                <c:pt idx="30">
                  <c:v>9.6620421591605137</c:v>
                </c:pt>
                <c:pt idx="31">
                  <c:v>10.040319472129648</c:v>
                </c:pt>
                <c:pt idx="32">
                  <c:v>10.427800612664941</c:v>
                </c:pt>
                <c:pt idx="33">
                  <c:v>10.220714492426364</c:v>
                </c:pt>
                <c:pt idx="34">
                  <c:v>10.45265094709357</c:v>
                </c:pt>
                <c:pt idx="35">
                  <c:v>10.53364462967577</c:v>
                </c:pt>
                <c:pt idx="36">
                  <c:v>10.425039464395093</c:v>
                </c:pt>
                <c:pt idx="37">
                  <c:v>10.407552192019391</c:v>
                </c:pt>
                <c:pt idx="38">
                  <c:v>10.113029709902303</c:v>
                </c:pt>
                <c:pt idx="39">
                  <c:v>10.190341861458037</c:v>
                </c:pt>
                <c:pt idx="40">
                  <c:v>9.8599244518329314</c:v>
                </c:pt>
                <c:pt idx="41">
                  <c:v>9.3850069494191271</c:v>
                </c:pt>
                <c:pt idx="42">
                  <c:v>11.605890541133292</c:v>
                </c:pt>
                <c:pt idx="43">
                  <c:v>11.762355609757993</c:v>
                </c:pt>
                <c:pt idx="44">
                  <c:v>12.462766887542692</c:v>
                </c:pt>
                <c:pt idx="45">
                  <c:v>12.239113877685028</c:v>
                </c:pt>
                <c:pt idx="46">
                  <c:v>12.483935690944858</c:v>
                </c:pt>
                <c:pt idx="47">
                  <c:v>12.204139332933625</c:v>
                </c:pt>
                <c:pt idx="48">
                  <c:v>12.3127444982143</c:v>
                </c:pt>
                <c:pt idx="49">
                  <c:v>12.108419526245571</c:v>
                </c:pt>
                <c:pt idx="50">
                  <c:v>11.97404364377965</c:v>
                </c:pt>
                <c:pt idx="51">
                  <c:v>11.788126326943239</c:v>
                </c:pt>
                <c:pt idx="52">
                  <c:v>11.416291693270416</c:v>
                </c:pt>
                <c:pt idx="53">
                  <c:v>10.749934577480506</c:v>
                </c:pt>
                <c:pt idx="54">
                  <c:v>12.045833498795691</c:v>
                </c:pt>
                <c:pt idx="55">
                  <c:v>11.84150852682696</c:v>
                </c:pt>
                <c:pt idx="56">
                  <c:v>12.439757318627294</c:v>
                </c:pt>
                <c:pt idx="57">
                  <c:v>12.314585263727533</c:v>
                </c:pt>
                <c:pt idx="58">
                  <c:v>12.018222016097212</c:v>
                </c:pt>
                <c:pt idx="59">
                  <c:v>12.149836750293286</c:v>
                </c:pt>
                <c:pt idx="60">
                  <c:v>11.871881157795285</c:v>
                </c:pt>
                <c:pt idx="61">
                  <c:v>11.99889397820828</c:v>
                </c:pt>
                <c:pt idx="62">
                  <c:v>11.712654940900734</c:v>
                </c:pt>
                <c:pt idx="63">
                  <c:v>11.866358861255591</c:v>
                </c:pt>
                <c:pt idx="64">
                  <c:v>11.666635803069941</c:v>
                </c:pt>
                <c:pt idx="65">
                  <c:v>10.712198884459253</c:v>
                </c:pt>
                <c:pt idx="66">
                  <c:v>11.953795223134101</c:v>
                </c:pt>
                <c:pt idx="67">
                  <c:v>12.444359232410374</c:v>
                </c:pt>
                <c:pt idx="68">
                  <c:v>12.345878277452472</c:v>
                </c:pt>
                <c:pt idx="69">
                  <c:v>12.146155219266824</c:v>
                </c:pt>
                <c:pt idx="70">
                  <c:v>12.103817612462493</c:v>
                </c:pt>
                <c:pt idx="71">
                  <c:v>11.751311016678603</c:v>
                </c:pt>
                <c:pt idx="72">
                  <c:v>11.533180303360634</c:v>
                </c:pt>
                <c:pt idx="73">
                  <c:v>11.078511221592381</c:v>
                </c:pt>
                <c:pt idx="74">
                  <c:v>11.144778780068725</c:v>
                </c:pt>
                <c:pt idx="75">
                  <c:v>10.627523670850589</c:v>
                </c:pt>
                <c:pt idx="76">
                  <c:v>9.3794846528794338</c:v>
                </c:pt>
                <c:pt idx="77">
                  <c:v>10.174695354595569</c:v>
                </c:pt>
                <c:pt idx="78">
                  <c:v>10.199545689024198</c:v>
                </c:pt>
                <c:pt idx="79">
                  <c:v>10.879708546163346</c:v>
                </c:pt>
                <c:pt idx="80">
                  <c:v>10.926648066750758</c:v>
                </c:pt>
                <c:pt idx="81">
                  <c:v>11.243259735026626</c:v>
                </c:pt>
                <c:pt idx="82">
                  <c:v>10.806998308390689</c:v>
                </c:pt>
                <c:pt idx="83">
                  <c:v>10.627523670850589</c:v>
                </c:pt>
                <c:pt idx="84">
                  <c:v>10.618319843284432</c:v>
                </c:pt>
                <c:pt idx="85">
                  <c:v>10.597151039882267</c:v>
                </c:pt>
                <c:pt idx="86">
                  <c:v>10.964383759772009</c:v>
                </c:pt>
                <c:pt idx="87">
                  <c:v>10.826326346279625</c:v>
                </c:pt>
                <c:pt idx="88">
                  <c:v>10.087258992717057</c:v>
                </c:pt>
                <c:pt idx="89">
                  <c:v>11.222090931624461</c:v>
                </c:pt>
                <c:pt idx="90">
                  <c:v>11.355546431333766</c:v>
                </c:pt>
                <c:pt idx="91">
                  <c:v>11.456788534561515</c:v>
                </c:pt>
                <c:pt idx="92">
                  <c:v>11.895811109467299</c:v>
                </c:pt>
                <c:pt idx="93">
                  <c:v>12.015460867827365</c:v>
                </c:pt>
                <c:pt idx="94">
                  <c:v>11.834145464774034</c:v>
                </c:pt>
                <c:pt idx="95">
                  <c:v>11.865438478498973</c:v>
                </c:pt>
                <c:pt idx="96">
                  <c:v>11.651909678964085</c:v>
                </c:pt>
                <c:pt idx="97">
                  <c:v>11.844269675096808</c:v>
                </c:pt>
                <c:pt idx="98">
                  <c:v>11.707132644361039</c:v>
                </c:pt>
                <c:pt idx="99">
                  <c:v>11.441142027699044</c:v>
                </c:pt>
                <c:pt idx="100">
                  <c:v>9.7550008175787184</c:v>
                </c:pt>
              </c:numCache>
            </c:numRef>
          </c:val>
        </c:ser>
        <c:dLbls/>
        <c:marker val="1"/>
        <c:axId val="110011520"/>
        <c:axId val="110013056"/>
      </c:lineChart>
      <c:dateAx>
        <c:axId val="110011520"/>
        <c:scaling>
          <c:orientation val="minMax"/>
        </c:scaling>
        <c:axPos val="b"/>
        <c:numFmt formatCode="mmm/yy" sourceLinked="1"/>
        <c:tickLblPos val="nextTo"/>
        <c:crossAx val="110013056"/>
        <c:crosses val="autoZero"/>
        <c:auto val="1"/>
        <c:lblOffset val="100"/>
        <c:baseTimeUnit val="months"/>
      </c:dateAx>
      <c:valAx>
        <c:axId val="110013056"/>
        <c:scaling>
          <c:orientation val="minMax"/>
        </c:scaling>
        <c:axPos val="l"/>
        <c:majorGridlines/>
        <c:numFmt formatCode="0.000" sourceLinked="1"/>
        <c:tickLblPos val="nextTo"/>
        <c:crossAx val="11001152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511811024" r="0.511811024" t="0.78740157499999996" header="0.31496062000000108" footer="0.31496062000000108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2"/>
          <c:order val="0"/>
          <c:tx>
            <c:strRef>
              <c:f>'Plan Resultados ValoresTeste'!$D$2</c:f>
              <c:strCache>
                <c:ptCount val="1"/>
                <c:pt idx="0">
                  <c:v>SEADieese Desemp</c:v>
                </c:pt>
              </c:strCache>
            </c:strRef>
          </c:tx>
          <c:marker>
            <c:symbol val="none"/>
          </c:marker>
          <c:cat>
            <c:numRef>
              <c:f>'Plan Resultados ValoresTeste'!$A$3:$A$103</c:f>
              <c:numCache>
                <c:formatCode>mmm/yy</c:formatCode>
                <c:ptCount val="101"/>
                <c:pt idx="0">
                  <c:v>34516</c:v>
                </c:pt>
                <c:pt idx="1">
                  <c:v>34547</c:v>
                </c:pt>
                <c:pt idx="2">
                  <c:v>34578</c:v>
                </c:pt>
                <c:pt idx="3">
                  <c:v>34608</c:v>
                </c:pt>
                <c:pt idx="4">
                  <c:v>34639</c:v>
                </c:pt>
                <c:pt idx="5">
                  <c:v>34669</c:v>
                </c:pt>
                <c:pt idx="6">
                  <c:v>34700</c:v>
                </c:pt>
                <c:pt idx="7">
                  <c:v>34731</c:v>
                </c:pt>
                <c:pt idx="8">
                  <c:v>34759</c:v>
                </c:pt>
                <c:pt idx="9">
                  <c:v>34790</c:v>
                </c:pt>
                <c:pt idx="10">
                  <c:v>34820</c:v>
                </c:pt>
                <c:pt idx="11">
                  <c:v>34851</c:v>
                </c:pt>
                <c:pt idx="12">
                  <c:v>34881</c:v>
                </c:pt>
                <c:pt idx="13">
                  <c:v>34912</c:v>
                </c:pt>
                <c:pt idx="14">
                  <c:v>34943</c:v>
                </c:pt>
                <c:pt idx="15">
                  <c:v>34973</c:v>
                </c:pt>
                <c:pt idx="16">
                  <c:v>35004</c:v>
                </c:pt>
                <c:pt idx="17">
                  <c:v>35034</c:v>
                </c:pt>
                <c:pt idx="18">
                  <c:v>35065</c:v>
                </c:pt>
                <c:pt idx="19">
                  <c:v>35096</c:v>
                </c:pt>
                <c:pt idx="20">
                  <c:v>35125</c:v>
                </c:pt>
                <c:pt idx="21">
                  <c:v>35156</c:v>
                </c:pt>
                <c:pt idx="22">
                  <c:v>35186</c:v>
                </c:pt>
                <c:pt idx="23">
                  <c:v>35217</c:v>
                </c:pt>
                <c:pt idx="24">
                  <c:v>35247</c:v>
                </c:pt>
                <c:pt idx="25">
                  <c:v>35278</c:v>
                </c:pt>
                <c:pt idx="26">
                  <c:v>35309</c:v>
                </c:pt>
                <c:pt idx="27">
                  <c:v>35339</c:v>
                </c:pt>
                <c:pt idx="28">
                  <c:v>35370</c:v>
                </c:pt>
                <c:pt idx="29">
                  <c:v>35400</c:v>
                </c:pt>
                <c:pt idx="30">
                  <c:v>35431</c:v>
                </c:pt>
                <c:pt idx="31">
                  <c:v>35462</c:v>
                </c:pt>
                <c:pt idx="32">
                  <c:v>35490</c:v>
                </c:pt>
                <c:pt idx="33">
                  <c:v>35521</c:v>
                </c:pt>
                <c:pt idx="34">
                  <c:v>35551</c:v>
                </c:pt>
                <c:pt idx="35">
                  <c:v>35582</c:v>
                </c:pt>
                <c:pt idx="36">
                  <c:v>35612</c:v>
                </c:pt>
                <c:pt idx="37">
                  <c:v>35643</c:v>
                </c:pt>
                <c:pt idx="38">
                  <c:v>35674</c:v>
                </c:pt>
                <c:pt idx="39">
                  <c:v>35704</c:v>
                </c:pt>
                <c:pt idx="40">
                  <c:v>35735</c:v>
                </c:pt>
                <c:pt idx="41">
                  <c:v>35765</c:v>
                </c:pt>
                <c:pt idx="42">
                  <c:v>35796</c:v>
                </c:pt>
                <c:pt idx="43">
                  <c:v>35827</c:v>
                </c:pt>
                <c:pt idx="44">
                  <c:v>35855</c:v>
                </c:pt>
                <c:pt idx="45">
                  <c:v>35886</c:v>
                </c:pt>
                <c:pt idx="46">
                  <c:v>35916</c:v>
                </c:pt>
                <c:pt idx="47">
                  <c:v>35947</c:v>
                </c:pt>
                <c:pt idx="48">
                  <c:v>35977</c:v>
                </c:pt>
                <c:pt idx="49">
                  <c:v>36008</c:v>
                </c:pt>
                <c:pt idx="50">
                  <c:v>36039</c:v>
                </c:pt>
                <c:pt idx="51">
                  <c:v>36069</c:v>
                </c:pt>
                <c:pt idx="52">
                  <c:v>36100</c:v>
                </c:pt>
                <c:pt idx="53">
                  <c:v>36130</c:v>
                </c:pt>
                <c:pt idx="54">
                  <c:v>36161</c:v>
                </c:pt>
                <c:pt idx="55">
                  <c:v>36192</c:v>
                </c:pt>
                <c:pt idx="56">
                  <c:v>36220</c:v>
                </c:pt>
                <c:pt idx="57">
                  <c:v>36251</c:v>
                </c:pt>
                <c:pt idx="58">
                  <c:v>36281</c:v>
                </c:pt>
                <c:pt idx="59">
                  <c:v>36312</c:v>
                </c:pt>
                <c:pt idx="60">
                  <c:v>36342</c:v>
                </c:pt>
                <c:pt idx="61">
                  <c:v>36373</c:v>
                </c:pt>
                <c:pt idx="62">
                  <c:v>36404</c:v>
                </c:pt>
                <c:pt idx="63">
                  <c:v>36434</c:v>
                </c:pt>
                <c:pt idx="64">
                  <c:v>36465</c:v>
                </c:pt>
                <c:pt idx="65">
                  <c:v>36495</c:v>
                </c:pt>
                <c:pt idx="66">
                  <c:v>36526</c:v>
                </c:pt>
                <c:pt idx="67">
                  <c:v>36557</c:v>
                </c:pt>
                <c:pt idx="68">
                  <c:v>36586</c:v>
                </c:pt>
                <c:pt idx="69">
                  <c:v>36617</c:v>
                </c:pt>
                <c:pt idx="70">
                  <c:v>36647</c:v>
                </c:pt>
                <c:pt idx="71">
                  <c:v>36678</c:v>
                </c:pt>
                <c:pt idx="72">
                  <c:v>36708</c:v>
                </c:pt>
                <c:pt idx="73">
                  <c:v>36739</c:v>
                </c:pt>
                <c:pt idx="74">
                  <c:v>36770</c:v>
                </c:pt>
                <c:pt idx="75">
                  <c:v>36800</c:v>
                </c:pt>
                <c:pt idx="76">
                  <c:v>36831</c:v>
                </c:pt>
                <c:pt idx="77">
                  <c:v>36861</c:v>
                </c:pt>
                <c:pt idx="78">
                  <c:v>36892</c:v>
                </c:pt>
                <c:pt idx="79">
                  <c:v>36923</c:v>
                </c:pt>
                <c:pt idx="80">
                  <c:v>36951</c:v>
                </c:pt>
                <c:pt idx="81">
                  <c:v>36982</c:v>
                </c:pt>
                <c:pt idx="82">
                  <c:v>37012</c:v>
                </c:pt>
                <c:pt idx="83">
                  <c:v>37043</c:v>
                </c:pt>
                <c:pt idx="84">
                  <c:v>37073</c:v>
                </c:pt>
                <c:pt idx="85">
                  <c:v>37104</c:v>
                </c:pt>
                <c:pt idx="86">
                  <c:v>37135</c:v>
                </c:pt>
                <c:pt idx="87">
                  <c:v>37165</c:v>
                </c:pt>
                <c:pt idx="88">
                  <c:v>37196</c:v>
                </c:pt>
                <c:pt idx="89">
                  <c:v>37226</c:v>
                </c:pt>
                <c:pt idx="90">
                  <c:v>37257</c:v>
                </c:pt>
                <c:pt idx="91">
                  <c:v>37288</c:v>
                </c:pt>
                <c:pt idx="92">
                  <c:v>37316</c:v>
                </c:pt>
                <c:pt idx="93">
                  <c:v>37347</c:v>
                </c:pt>
                <c:pt idx="94">
                  <c:v>37377</c:v>
                </c:pt>
                <c:pt idx="95">
                  <c:v>37408</c:v>
                </c:pt>
                <c:pt idx="96">
                  <c:v>37438</c:v>
                </c:pt>
                <c:pt idx="97">
                  <c:v>37469</c:v>
                </c:pt>
                <c:pt idx="98">
                  <c:v>37500</c:v>
                </c:pt>
                <c:pt idx="99">
                  <c:v>37530</c:v>
                </c:pt>
                <c:pt idx="100">
                  <c:v>37561</c:v>
                </c:pt>
              </c:numCache>
            </c:numRef>
          </c:cat>
          <c:val>
            <c:numRef>
              <c:f>'Plan Resultados ValoresTeste'!$D$3:$D$103</c:f>
              <c:numCache>
                <c:formatCode>0.000</c:formatCode>
                <c:ptCount val="101"/>
                <c:pt idx="0">
                  <c:v>9</c:v>
                </c:pt>
                <c:pt idx="1">
                  <c:v>8.9</c:v>
                </c:pt>
                <c:pt idx="2">
                  <c:v>8.6999999999999993</c:v>
                </c:pt>
                <c:pt idx="3">
                  <c:v>8.6999999999999993</c:v>
                </c:pt>
                <c:pt idx="4">
                  <c:v>8.1</c:v>
                </c:pt>
                <c:pt idx="5">
                  <c:v>7.8</c:v>
                </c:pt>
                <c:pt idx="6">
                  <c:v>7.9</c:v>
                </c:pt>
                <c:pt idx="7">
                  <c:v>8.9</c:v>
                </c:pt>
                <c:pt idx="8">
                  <c:v>9.1999999999999993</c:v>
                </c:pt>
                <c:pt idx="9">
                  <c:v>9.4</c:v>
                </c:pt>
                <c:pt idx="10">
                  <c:v>9.1999999999999993</c:v>
                </c:pt>
                <c:pt idx="11">
                  <c:v>9.1</c:v>
                </c:pt>
                <c:pt idx="12">
                  <c:v>9.1</c:v>
                </c:pt>
                <c:pt idx="13">
                  <c:v>8.8000000000000007</c:v>
                </c:pt>
                <c:pt idx="14">
                  <c:v>9</c:v>
                </c:pt>
                <c:pt idx="15">
                  <c:v>9</c:v>
                </c:pt>
                <c:pt idx="16">
                  <c:v>9.1</c:v>
                </c:pt>
                <c:pt idx="17">
                  <c:v>8.6999999999999993</c:v>
                </c:pt>
                <c:pt idx="18">
                  <c:v>8.5</c:v>
                </c:pt>
                <c:pt idx="19">
                  <c:v>9.1</c:v>
                </c:pt>
                <c:pt idx="20">
                  <c:v>10.1</c:v>
                </c:pt>
                <c:pt idx="21">
                  <c:v>11</c:v>
                </c:pt>
                <c:pt idx="22">
                  <c:v>10.8</c:v>
                </c:pt>
                <c:pt idx="23">
                  <c:v>10.7</c:v>
                </c:pt>
                <c:pt idx="24">
                  <c:v>10.3</c:v>
                </c:pt>
                <c:pt idx="25">
                  <c:v>10.3</c:v>
                </c:pt>
                <c:pt idx="26">
                  <c:v>9.9</c:v>
                </c:pt>
                <c:pt idx="27">
                  <c:v>9.6999999999999993</c:v>
                </c:pt>
                <c:pt idx="28">
                  <c:v>9.6</c:v>
                </c:pt>
                <c:pt idx="29">
                  <c:v>9.1999999999999993</c:v>
                </c:pt>
                <c:pt idx="30">
                  <c:v>8.9</c:v>
                </c:pt>
                <c:pt idx="31">
                  <c:v>9.1</c:v>
                </c:pt>
                <c:pt idx="32">
                  <c:v>9.9</c:v>
                </c:pt>
                <c:pt idx="33">
                  <c:v>10.7</c:v>
                </c:pt>
                <c:pt idx="34">
                  <c:v>10.7</c:v>
                </c:pt>
                <c:pt idx="35">
                  <c:v>10.5</c:v>
                </c:pt>
                <c:pt idx="36">
                  <c:v>10.199999999999999</c:v>
                </c:pt>
                <c:pt idx="37">
                  <c:v>10.199999999999999</c:v>
                </c:pt>
                <c:pt idx="38">
                  <c:v>10.5</c:v>
                </c:pt>
                <c:pt idx="39">
                  <c:v>10.5</c:v>
                </c:pt>
                <c:pt idx="40">
                  <c:v>10.5</c:v>
                </c:pt>
                <c:pt idx="41">
                  <c:v>10.199999999999999</c:v>
                </c:pt>
                <c:pt idx="42">
                  <c:v>10.3</c:v>
                </c:pt>
                <c:pt idx="43">
                  <c:v>11.1</c:v>
                </c:pt>
                <c:pt idx="44">
                  <c:v>12</c:v>
                </c:pt>
                <c:pt idx="45">
                  <c:v>12.5</c:v>
                </c:pt>
                <c:pt idx="46">
                  <c:v>12.4</c:v>
                </c:pt>
                <c:pt idx="47">
                  <c:v>12.3</c:v>
                </c:pt>
                <c:pt idx="48">
                  <c:v>12.1</c:v>
                </c:pt>
                <c:pt idx="49">
                  <c:v>12</c:v>
                </c:pt>
                <c:pt idx="50">
                  <c:v>11.7</c:v>
                </c:pt>
                <c:pt idx="51">
                  <c:v>11.6</c:v>
                </c:pt>
                <c:pt idx="52">
                  <c:v>11.3</c:v>
                </c:pt>
                <c:pt idx="53">
                  <c:v>10.8</c:v>
                </c:pt>
                <c:pt idx="54">
                  <c:v>10.7</c:v>
                </c:pt>
                <c:pt idx="55">
                  <c:v>11.6</c:v>
                </c:pt>
                <c:pt idx="56">
                  <c:v>12.9</c:v>
                </c:pt>
                <c:pt idx="57">
                  <c:v>13.4</c:v>
                </c:pt>
                <c:pt idx="58">
                  <c:v>12.9</c:v>
                </c:pt>
                <c:pt idx="59">
                  <c:v>12.5</c:v>
                </c:pt>
                <c:pt idx="60">
                  <c:v>12.6</c:v>
                </c:pt>
                <c:pt idx="61">
                  <c:v>12.4</c:v>
                </c:pt>
                <c:pt idx="62">
                  <c:v>12.2</c:v>
                </c:pt>
                <c:pt idx="63">
                  <c:v>11.6</c:v>
                </c:pt>
                <c:pt idx="64">
                  <c:v>11.4</c:v>
                </c:pt>
                <c:pt idx="65">
                  <c:v>10.5</c:v>
                </c:pt>
                <c:pt idx="66">
                  <c:v>10.6</c:v>
                </c:pt>
                <c:pt idx="67">
                  <c:v>10.5</c:v>
                </c:pt>
                <c:pt idx="68">
                  <c:v>11.3</c:v>
                </c:pt>
                <c:pt idx="69">
                  <c:v>11.8</c:v>
                </c:pt>
                <c:pt idx="70">
                  <c:v>11.8</c:v>
                </c:pt>
                <c:pt idx="71">
                  <c:v>11.7</c:v>
                </c:pt>
                <c:pt idx="72">
                  <c:v>11.6</c:v>
                </c:pt>
                <c:pt idx="73">
                  <c:v>11.2</c:v>
                </c:pt>
                <c:pt idx="74">
                  <c:v>11</c:v>
                </c:pt>
                <c:pt idx="75">
                  <c:v>10.4</c:v>
                </c:pt>
                <c:pt idx="76">
                  <c:v>10.3</c:v>
                </c:pt>
                <c:pt idx="77">
                  <c:v>10</c:v>
                </c:pt>
                <c:pt idx="78">
                  <c:v>10.1</c:v>
                </c:pt>
                <c:pt idx="79">
                  <c:v>10.7</c:v>
                </c:pt>
                <c:pt idx="80">
                  <c:v>11.2</c:v>
                </c:pt>
                <c:pt idx="81">
                  <c:v>11.5</c:v>
                </c:pt>
                <c:pt idx="82">
                  <c:v>11</c:v>
                </c:pt>
                <c:pt idx="83">
                  <c:v>10.7</c:v>
                </c:pt>
                <c:pt idx="84">
                  <c:v>10.9</c:v>
                </c:pt>
                <c:pt idx="85">
                  <c:v>11.3</c:v>
                </c:pt>
                <c:pt idx="86">
                  <c:v>11.5</c:v>
                </c:pt>
                <c:pt idx="87">
                  <c:v>11.9</c:v>
                </c:pt>
                <c:pt idx="88">
                  <c:v>11.7</c:v>
                </c:pt>
                <c:pt idx="89">
                  <c:v>11.6</c:v>
                </c:pt>
                <c:pt idx="90">
                  <c:v>11.3</c:v>
                </c:pt>
                <c:pt idx="91">
                  <c:v>12</c:v>
                </c:pt>
                <c:pt idx="92">
                  <c:v>12.8</c:v>
                </c:pt>
                <c:pt idx="93">
                  <c:v>13.3</c:v>
                </c:pt>
                <c:pt idx="94">
                  <c:v>12.8</c:v>
                </c:pt>
                <c:pt idx="95">
                  <c:v>12</c:v>
                </c:pt>
                <c:pt idx="96">
                  <c:v>11.5</c:v>
                </c:pt>
                <c:pt idx="97">
                  <c:v>11.8</c:v>
                </c:pt>
                <c:pt idx="98">
                  <c:v>12.2</c:v>
                </c:pt>
                <c:pt idx="99">
                  <c:v>12.3</c:v>
                </c:pt>
                <c:pt idx="100">
                  <c:v>12</c:v>
                </c:pt>
              </c:numCache>
            </c:numRef>
          </c:val>
        </c:ser>
        <c:ser>
          <c:idx val="4"/>
          <c:order val="1"/>
          <c:tx>
            <c:strRef>
              <c:f>'Plan Resultados ValoresTeste'!$G$2</c:f>
              <c:strCache>
                <c:ptCount val="1"/>
                <c:pt idx="0">
                  <c:v>IBGE S Desemp Ant Reg</c:v>
                </c:pt>
              </c:strCache>
            </c:strRef>
          </c:tx>
          <c:marker>
            <c:symbol val="none"/>
          </c:marker>
          <c:cat>
            <c:numRef>
              <c:f>'Plan Resultados ValoresTeste'!$A$3:$A$103</c:f>
              <c:numCache>
                <c:formatCode>mmm/yy</c:formatCode>
                <c:ptCount val="101"/>
                <c:pt idx="0">
                  <c:v>34516</c:v>
                </c:pt>
                <c:pt idx="1">
                  <c:v>34547</c:v>
                </c:pt>
                <c:pt idx="2">
                  <c:v>34578</c:v>
                </c:pt>
                <c:pt idx="3">
                  <c:v>34608</c:v>
                </c:pt>
                <c:pt idx="4">
                  <c:v>34639</c:v>
                </c:pt>
                <c:pt idx="5">
                  <c:v>34669</c:v>
                </c:pt>
                <c:pt idx="6">
                  <c:v>34700</c:v>
                </c:pt>
                <c:pt idx="7">
                  <c:v>34731</c:v>
                </c:pt>
                <c:pt idx="8">
                  <c:v>34759</c:v>
                </c:pt>
                <c:pt idx="9">
                  <c:v>34790</c:v>
                </c:pt>
                <c:pt idx="10">
                  <c:v>34820</c:v>
                </c:pt>
                <c:pt idx="11">
                  <c:v>34851</c:v>
                </c:pt>
                <c:pt idx="12">
                  <c:v>34881</c:v>
                </c:pt>
                <c:pt idx="13">
                  <c:v>34912</c:v>
                </c:pt>
                <c:pt idx="14">
                  <c:v>34943</c:v>
                </c:pt>
                <c:pt idx="15">
                  <c:v>34973</c:v>
                </c:pt>
                <c:pt idx="16">
                  <c:v>35004</c:v>
                </c:pt>
                <c:pt idx="17">
                  <c:v>35034</c:v>
                </c:pt>
                <c:pt idx="18">
                  <c:v>35065</c:v>
                </c:pt>
                <c:pt idx="19">
                  <c:v>35096</c:v>
                </c:pt>
                <c:pt idx="20">
                  <c:v>35125</c:v>
                </c:pt>
                <c:pt idx="21">
                  <c:v>35156</c:v>
                </c:pt>
                <c:pt idx="22">
                  <c:v>35186</c:v>
                </c:pt>
                <c:pt idx="23">
                  <c:v>35217</c:v>
                </c:pt>
                <c:pt idx="24">
                  <c:v>35247</c:v>
                </c:pt>
                <c:pt idx="25">
                  <c:v>35278</c:v>
                </c:pt>
                <c:pt idx="26">
                  <c:v>35309</c:v>
                </c:pt>
                <c:pt idx="27">
                  <c:v>35339</c:v>
                </c:pt>
                <c:pt idx="28">
                  <c:v>35370</c:v>
                </c:pt>
                <c:pt idx="29">
                  <c:v>35400</c:v>
                </c:pt>
                <c:pt idx="30">
                  <c:v>35431</c:v>
                </c:pt>
                <c:pt idx="31">
                  <c:v>35462</c:v>
                </c:pt>
                <c:pt idx="32">
                  <c:v>35490</c:v>
                </c:pt>
                <c:pt idx="33">
                  <c:v>35521</c:v>
                </c:pt>
                <c:pt idx="34">
                  <c:v>35551</c:v>
                </c:pt>
                <c:pt idx="35">
                  <c:v>35582</c:v>
                </c:pt>
                <c:pt idx="36">
                  <c:v>35612</c:v>
                </c:pt>
                <c:pt idx="37">
                  <c:v>35643</c:v>
                </c:pt>
                <c:pt idx="38">
                  <c:v>35674</c:v>
                </c:pt>
                <c:pt idx="39">
                  <c:v>35704</c:v>
                </c:pt>
                <c:pt idx="40">
                  <c:v>35735</c:v>
                </c:pt>
                <c:pt idx="41">
                  <c:v>35765</c:v>
                </c:pt>
                <c:pt idx="42">
                  <c:v>35796</c:v>
                </c:pt>
                <c:pt idx="43">
                  <c:v>35827</c:v>
                </c:pt>
                <c:pt idx="44">
                  <c:v>35855</c:v>
                </c:pt>
                <c:pt idx="45">
                  <c:v>35886</c:v>
                </c:pt>
                <c:pt idx="46">
                  <c:v>35916</c:v>
                </c:pt>
                <c:pt idx="47">
                  <c:v>35947</c:v>
                </c:pt>
                <c:pt idx="48">
                  <c:v>35977</c:v>
                </c:pt>
                <c:pt idx="49">
                  <c:v>36008</c:v>
                </c:pt>
                <c:pt idx="50">
                  <c:v>36039</c:v>
                </c:pt>
                <c:pt idx="51">
                  <c:v>36069</c:v>
                </c:pt>
                <c:pt idx="52">
                  <c:v>36100</c:v>
                </c:pt>
                <c:pt idx="53">
                  <c:v>36130</c:v>
                </c:pt>
                <c:pt idx="54">
                  <c:v>36161</c:v>
                </c:pt>
                <c:pt idx="55">
                  <c:v>36192</c:v>
                </c:pt>
                <c:pt idx="56">
                  <c:v>36220</c:v>
                </c:pt>
                <c:pt idx="57">
                  <c:v>36251</c:v>
                </c:pt>
                <c:pt idx="58">
                  <c:v>36281</c:v>
                </c:pt>
                <c:pt idx="59">
                  <c:v>36312</c:v>
                </c:pt>
                <c:pt idx="60">
                  <c:v>36342</c:v>
                </c:pt>
                <c:pt idx="61">
                  <c:v>36373</c:v>
                </c:pt>
                <c:pt idx="62">
                  <c:v>36404</c:v>
                </c:pt>
                <c:pt idx="63">
                  <c:v>36434</c:v>
                </c:pt>
                <c:pt idx="64">
                  <c:v>36465</c:v>
                </c:pt>
                <c:pt idx="65">
                  <c:v>36495</c:v>
                </c:pt>
                <c:pt idx="66">
                  <c:v>36526</c:v>
                </c:pt>
                <c:pt idx="67">
                  <c:v>36557</c:v>
                </c:pt>
                <c:pt idx="68">
                  <c:v>36586</c:v>
                </c:pt>
                <c:pt idx="69">
                  <c:v>36617</c:v>
                </c:pt>
                <c:pt idx="70">
                  <c:v>36647</c:v>
                </c:pt>
                <c:pt idx="71">
                  <c:v>36678</c:v>
                </c:pt>
                <c:pt idx="72">
                  <c:v>36708</c:v>
                </c:pt>
                <c:pt idx="73">
                  <c:v>36739</c:v>
                </c:pt>
                <c:pt idx="74">
                  <c:v>36770</c:v>
                </c:pt>
                <c:pt idx="75">
                  <c:v>36800</c:v>
                </c:pt>
                <c:pt idx="76">
                  <c:v>36831</c:v>
                </c:pt>
                <c:pt idx="77">
                  <c:v>36861</c:v>
                </c:pt>
                <c:pt idx="78">
                  <c:v>36892</c:v>
                </c:pt>
                <c:pt idx="79">
                  <c:v>36923</c:v>
                </c:pt>
                <c:pt idx="80">
                  <c:v>36951</c:v>
                </c:pt>
                <c:pt idx="81">
                  <c:v>36982</c:v>
                </c:pt>
                <c:pt idx="82">
                  <c:v>37012</c:v>
                </c:pt>
                <c:pt idx="83">
                  <c:v>37043</c:v>
                </c:pt>
                <c:pt idx="84">
                  <c:v>37073</c:v>
                </c:pt>
                <c:pt idx="85">
                  <c:v>37104</c:v>
                </c:pt>
                <c:pt idx="86">
                  <c:v>37135</c:v>
                </c:pt>
                <c:pt idx="87">
                  <c:v>37165</c:v>
                </c:pt>
                <c:pt idx="88">
                  <c:v>37196</c:v>
                </c:pt>
                <c:pt idx="89">
                  <c:v>37226</c:v>
                </c:pt>
                <c:pt idx="90">
                  <c:v>37257</c:v>
                </c:pt>
                <c:pt idx="91">
                  <c:v>37288</c:v>
                </c:pt>
                <c:pt idx="92">
                  <c:v>37316</c:v>
                </c:pt>
                <c:pt idx="93">
                  <c:v>37347</c:v>
                </c:pt>
                <c:pt idx="94">
                  <c:v>37377</c:v>
                </c:pt>
                <c:pt idx="95">
                  <c:v>37408</c:v>
                </c:pt>
                <c:pt idx="96">
                  <c:v>37438</c:v>
                </c:pt>
                <c:pt idx="97">
                  <c:v>37469</c:v>
                </c:pt>
                <c:pt idx="98">
                  <c:v>37500</c:v>
                </c:pt>
                <c:pt idx="99">
                  <c:v>37530</c:v>
                </c:pt>
                <c:pt idx="100">
                  <c:v>37561</c:v>
                </c:pt>
              </c:numCache>
            </c:numRef>
          </c:cat>
          <c:val>
            <c:numRef>
              <c:f>'Plan Resultados ValoresTeste'!$G$3:$G$103</c:f>
              <c:numCache>
                <c:formatCode>0.000</c:formatCode>
                <c:ptCount val="101"/>
                <c:pt idx="0">
                  <c:v>9.9556442585209837</c:v>
                </c:pt>
                <c:pt idx="1">
                  <c:v>9.9869372722459246</c:v>
                </c:pt>
                <c:pt idx="2">
                  <c:v>9.5764465627952333</c:v>
                </c:pt>
                <c:pt idx="3">
                  <c:v>9.0978475293549685</c:v>
                </c:pt>
                <c:pt idx="4">
                  <c:v>8.6155669648882363</c:v>
                </c:pt>
                <c:pt idx="5">
                  <c:v>8.0762226695113206</c:v>
                </c:pt>
                <c:pt idx="6">
                  <c:v>8.9993665743970652</c:v>
                </c:pt>
                <c:pt idx="7">
                  <c:v>8.8419811230157475</c:v>
                </c:pt>
                <c:pt idx="8">
                  <c:v>8.9984461916404506</c:v>
                </c:pt>
                <c:pt idx="9">
                  <c:v>8.9340193986773375</c:v>
                </c:pt>
                <c:pt idx="10">
                  <c:v>9.0693156638998751</c:v>
                </c:pt>
                <c:pt idx="11">
                  <c:v>9.1549112602651519</c:v>
                </c:pt>
                <c:pt idx="12">
                  <c:v>9.3794846528794338</c:v>
                </c:pt>
                <c:pt idx="13">
                  <c:v>9.4393095320594647</c:v>
                </c:pt>
                <c:pt idx="14">
                  <c:v>9.7117428280177727</c:v>
                </c:pt>
                <c:pt idx="15">
                  <c:v>9.6178637868429497</c:v>
                </c:pt>
                <c:pt idx="16">
                  <c:v>9.2810036979215305</c:v>
                </c:pt>
                <c:pt idx="17">
                  <c:v>9.0205353777992308</c:v>
                </c:pt>
                <c:pt idx="18">
                  <c:v>9.7734084727110364</c:v>
                </c:pt>
                <c:pt idx="19">
                  <c:v>10.182058416648495</c:v>
                </c:pt>
                <c:pt idx="20">
                  <c:v>10.807918691147307</c:v>
                </c:pt>
                <c:pt idx="21">
                  <c:v>10.479342047035431</c:v>
                </c:pt>
                <c:pt idx="22">
                  <c:v>10.375338795537836</c:v>
                </c:pt>
                <c:pt idx="23">
                  <c:v>10.384542623103993</c:v>
                </c:pt>
                <c:pt idx="24">
                  <c:v>10.067930954828125</c:v>
                </c:pt>
                <c:pt idx="25">
                  <c:v>10.04860291693919</c:v>
                </c:pt>
                <c:pt idx="26">
                  <c:v>9.7476377555257905</c:v>
                </c:pt>
                <c:pt idx="27">
                  <c:v>9.6657236901869759</c:v>
                </c:pt>
                <c:pt idx="28">
                  <c:v>9.1254590120534438</c:v>
                </c:pt>
                <c:pt idx="29">
                  <c:v>8.4508184514539906</c:v>
                </c:pt>
                <c:pt idx="30">
                  <c:v>9.6620421591605137</c:v>
                </c:pt>
                <c:pt idx="31">
                  <c:v>10.040319472129648</c:v>
                </c:pt>
                <c:pt idx="32">
                  <c:v>10.427800612664941</c:v>
                </c:pt>
                <c:pt idx="33">
                  <c:v>10.220714492426364</c:v>
                </c:pt>
                <c:pt idx="34">
                  <c:v>10.45265094709357</c:v>
                </c:pt>
                <c:pt idx="35">
                  <c:v>10.53364462967577</c:v>
                </c:pt>
                <c:pt idx="36">
                  <c:v>10.425039464395093</c:v>
                </c:pt>
                <c:pt idx="37">
                  <c:v>10.407552192019391</c:v>
                </c:pt>
                <c:pt idx="38">
                  <c:v>10.113029709902303</c:v>
                </c:pt>
                <c:pt idx="39">
                  <c:v>10.190341861458037</c:v>
                </c:pt>
                <c:pt idx="40">
                  <c:v>9.8599244518329314</c:v>
                </c:pt>
                <c:pt idx="41">
                  <c:v>9.3850069494191271</c:v>
                </c:pt>
                <c:pt idx="42">
                  <c:v>11.605890541133292</c:v>
                </c:pt>
                <c:pt idx="43">
                  <c:v>11.762355609757993</c:v>
                </c:pt>
                <c:pt idx="44">
                  <c:v>12.462766887542692</c:v>
                </c:pt>
                <c:pt idx="45">
                  <c:v>12.239113877685028</c:v>
                </c:pt>
                <c:pt idx="46">
                  <c:v>12.483935690944858</c:v>
                </c:pt>
                <c:pt idx="47">
                  <c:v>12.204139332933625</c:v>
                </c:pt>
                <c:pt idx="48">
                  <c:v>12.3127444982143</c:v>
                </c:pt>
                <c:pt idx="49">
                  <c:v>12.108419526245571</c:v>
                </c:pt>
                <c:pt idx="50">
                  <c:v>11.97404364377965</c:v>
                </c:pt>
                <c:pt idx="51">
                  <c:v>11.788126326943239</c:v>
                </c:pt>
                <c:pt idx="52">
                  <c:v>11.416291693270416</c:v>
                </c:pt>
                <c:pt idx="53">
                  <c:v>10.749934577480506</c:v>
                </c:pt>
                <c:pt idx="54">
                  <c:v>12.045833498795691</c:v>
                </c:pt>
                <c:pt idx="55">
                  <c:v>11.84150852682696</c:v>
                </c:pt>
                <c:pt idx="56">
                  <c:v>12.439757318627294</c:v>
                </c:pt>
                <c:pt idx="57">
                  <c:v>12.314585263727533</c:v>
                </c:pt>
                <c:pt idx="58">
                  <c:v>12.018222016097212</c:v>
                </c:pt>
                <c:pt idx="59">
                  <c:v>12.149836750293286</c:v>
                </c:pt>
                <c:pt idx="60">
                  <c:v>11.871881157795285</c:v>
                </c:pt>
                <c:pt idx="61">
                  <c:v>11.99889397820828</c:v>
                </c:pt>
                <c:pt idx="62">
                  <c:v>11.712654940900734</c:v>
                </c:pt>
                <c:pt idx="63">
                  <c:v>11.866358861255591</c:v>
                </c:pt>
                <c:pt idx="64">
                  <c:v>11.666635803069941</c:v>
                </c:pt>
                <c:pt idx="65">
                  <c:v>10.712198884459253</c:v>
                </c:pt>
                <c:pt idx="66">
                  <c:v>11.953795223134101</c:v>
                </c:pt>
                <c:pt idx="67">
                  <c:v>12.444359232410374</c:v>
                </c:pt>
                <c:pt idx="68">
                  <c:v>12.345878277452472</c:v>
                </c:pt>
                <c:pt idx="69">
                  <c:v>12.146155219266824</c:v>
                </c:pt>
                <c:pt idx="70">
                  <c:v>12.103817612462493</c:v>
                </c:pt>
                <c:pt idx="71">
                  <c:v>11.751311016678603</c:v>
                </c:pt>
                <c:pt idx="72">
                  <c:v>11.533180303360634</c:v>
                </c:pt>
                <c:pt idx="73">
                  <c:v>11.078511221592381</c:v>
                </c:pt>
                <c:pt idx="74">
                  <c:v>11.144778780068725</c:v>
                </c:pt>
                <c:pt idx="75">
                  <c:v>10.627523670850589</c:v>
                </c:pt>
                <c:pt idx="76">
                  <c:v>9.3794846528794338</c:v>
                </c:pt>
                <c:pt idx="77">
                  <c:v>10.174695354595569</c:v>
                </c:pt>
                <c:pt idx="78">
                  <c:v>10.199545689024198</c:v>
                </c:pt>
                <c:pt idx="79">
                  <c:v>10.879708546163346</c:v>
                </c:pt>
                <c:pt idx="80">
                  <c:v>10.926648066750758</c:v>
                </c:pt>
                <c:pt idx="81">
                  <c:v>11.243259735026626</c:v>
                </c:pt>
                <c:pt idx="82">
                  <c:v>10.806998308390689</c:v>
                </c:pt>
                <c:pt idx="83">
                  <c:v>10.627523670850589</c:v>
                </c:pt>
                <c:pt idx="84">
                  <c:v>10.618319843284432</c:v>
                </c:pt>
                <c:pt idx="85">
                  <c:v>10.597151039882267</c:v>
                </c:pt>
                <c:pt idx="86">
                  <c:v>10.964383759772009</c:v>
                </c:pt>
                <c:pt idx="87">
                  <c:v>10.826326346279625</c:v>
                </c:pt>
                <c:pt idx="88">
                  <c:v>10.087258992717057</c:v>
                </c:pt>
                <c:pt idx="89">
                  <c:v>11.222090931624461</c:v>
                </c:pt>
                <c:pt idx="90">
                  <c:v>11.355546431333766</c:v>
                </c:pt>
                <c:pt idx="91">
                  <c:v>11.456788534561515</c:v>
                </c:pt>
                <c:pt idx="92">
                  <c:v>11.895811109467299</c:v>
                </c:pt>
                <c:pt idx="93">
                  <c:v>12.015460867827365</c:v>
                </c:pt>
                <c:pt idx="94">
                  <c:v>11.834145464774034</c:v>
                </c:pt>
                <c:pt idx="95">
                  <c:v>11.865438478498973</c:v>
                </c:pt>
                <c:pt idx="96">
                  <c:v>11.651909678964085</c:v>
                </c:pt>
                <c:pt idx="97">
                  <c:v>11.844269675096808</c:v>
                </c:pt>
                <c:pt idx="98">
                  <c:v>11.707132644361039</c:v>
                </c:pt>
                <c:pt idx="99">
                  <c:v>11.441142027699044</c:v>
                </c:pt>
                <c:pt idx="100">
                  <c:v>9.7550008175787184</c:v>
                </c:pt>
              </c:numCache>
            </c:numRef>
          </c:val>
        </c:ser>
        <c:dLbls/>
        <c:marker val="1"/>
        <c:axId val="109464960"/>
        <c:axId val="109470848"/>
      </c:lineChart>
      <c:dateAx>
        <c:axId val="109464960"/>
        <c:scaling>
          <c:orientation val="minMax"/>
        </c:scaling>
        <c:axPos val="b"/>
        <c:numFmt formatCode="mmm/yy" sourceLinked="1"/>
        <c:tickLblPos val="nextTo"/>
        <c:crossAx val="109470848"/>
        <c:crosses val="autoZero"/>
        <c:auto val="1"/>
        <c:lblOffset val="100"/>
        <c:baseTimeUnit val="months"/>
      </c:dateAx>
      <c:valAx>
        <c:axId val="109470848"/>
        <c:scaling>
          <c:orientation val="minMax"/>
          <c:min val="7"/>
        </c:scaling>
        <c:axPos val="l"/>
        <c:majorGridlines/>
        <c:numFmt formatCode="0.000" sourceLinked="1"/>
        <c:tickLblPos val="nextTo"/>
        <c:crossAx val="10946496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511811024" r="0.511811024" t="0.78740157499999996" header="0.31496062000000108" footer="0.31496062000000108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2"/>
          <c:order val="0"/>
          <c:tx>
            <c:strRef>
              <c:f>'Plan Resultados ValoresTeste'!$F$2</c:f>
              <c:strCache>
                <c:ptCount val="1"/>
                <c:pt idx="0">
                  <c:v>IBGE S Desemp Nov</c:v>
                </c:pt>
              </c:strCache>
            </c:strRef>
          </c:tx>
          <c:marker>
            <c:symbol val="none"/>
          </c:marker>
          <c:cat>
            <c:numRef>
              <c:f>'Plan Resultados ValoresTeste'!$A$95:$A$251</c:f>
              <c:numCache>
                <c:formatCode>mmm/yy</c:formatCode>
                <c:ptCount val="157"/>
                <c:pt idx="0">
                  <c:v>37316</c:v>
                </c:pt>
                <c:pt idx="1">
                  <c:v>37347</c:v>
                </c:pt>
                <c:pt idx="2">
                  <c:v>37377</c:v>
                </c:pt>
                <c:pt idx="3">
                  <c:v>37408</c:v>
                </c:pt>
                <c:pt idx="4">
                  <c:v>37438</c:v>
                </c:pt>
                <c:pt idx="5">
                  <c:v>37469</c:v>
                </c:pt>
                <c:pt idx="6">
                  <c:v>37500</c:v>
                </c:pt>
                <c:pt idx="7">
                  <c:v>37530</c:v>
                </c:pt>
                <c:pt idx="8">
                  <c:v>37561</c:v>
                </c:pt>
                <c:pt idx="9">
                  <c:v>37591</c:v>
                </c:pt>
                <c:pt idx="10">
                  <c:v>37622</c:v>
                </c:pt>
                <c:pt idx="11">
                  <c:v>37653</c:v>
                </c:pt>
                <c:pt idx="12">
                  <c:v>37681</c:v>
                </c:pt>
                <c:pt idx="13">
                  <c:v>37712</c:v>
                </c:pt>
                <c:pt idx="14">
                  <c:v>37742</c:v>
                </c:pt>
                <c:pt idx="15">
                  <c:v>37773</c:v>
                </c:pt>
                <c:pt idx="16">
                  <c:v>37803</c:v>
                </c:pt>
                <c:pt idx="17">
                  <c:v>37834</c:v>
                </c:pt>
                <c:pt idx="18">
                  <c:v>37865</c:v>
                </c:pt>
                <c:pt idx="19">
                  <c:v>37895</c:v>
                </c:pt>
                <c:pt idx="20">
                  <c:v>37926</c:v>
                </c:pt>
                <c:pt idx="21">
                  <c:v>37956</c:v>
                </c:pt>
                <c:pt idx="22">
                  <c:v>37987</c:v>
                </c:pt>
                <c:pt idx="23">
                  <c:v>38018</c:v>
                </c:pt>
                <c:pt idx="24">
                  <c:v>38047</c:v>
                </c:pt>
                <c:pt idx="25">
                  <c:v>38078</c:v>
                </c:pt>
                <c:pt idx="26">
                  <c:v>38108</c:v>
                </c:pt>
                <c:pt idx="27">
                  <c:v>38139</c:v>
                </c:pt>
                <c:pt idx="28">
                  <c:v>38169</c:v>
                </c:pt>
                <c:pt idx="29">
                  <c:v>38200</c:v>
                </c:pt>
                <c:pt idx="30">
                  <c:v>38231</c:v>
                </c:pt>
                <c:pt idx="31">
                  <c:v>38261</c:v>
                </c:pt>
                <c:pt idx="32">
                  <c:v>38292</c:v>
                </c:pt>
                <c:pt idx="33">
                  <c:v>38322</c:v>
                </c:pt>
                <c:pt idx="34">
                  <c:v>38353</c:v>
                </c:pt>
                <c:pt idx="35">
                  <c:v>38384</c:v>
                </c:pt>
                <c:pt idx="36">
                  <c:v>38412</c:v>
                </c:pt>
                <c:pt idx="37">
                  <c:v>38443</c:v>
                </c:pt>
                <c:pt idx="38">
                  <c:v>38473</c:v>
                </c:pt>
                <c:pt idx="39">
                  <c:v>38504</c:v>
                </c:pt>
                <c:pt idx="40">
                  <c:v>38534</c:v>
                </c:pt>
                <c:pt idx="41">
                  <c:v>38565</c:v>
                </c:pt>
                <c:pt idx="42">
                  <c:v>38596</c:v>
                </c:pt>
                <c:pt idx="43">
                  <c:v>38626</c:v>
                </c:pt>
                <c:pt idx="44">
                  <c:v>38657</c:v>
                </c:pt>
                <c:pt idx="45">
                  <c:v>38687</c:v>
                </c:pt>
                <c:pt idx="46">
                  <c:v>38718</c:v>
                </c:pt>
                <c:pt idx="47">
                  <c:v>38749</c:v>
                </c:pt>
                <c:pt idx="48">
                  <c:v>38777</c:v>
                </c:pt>
                <c:pt idx="49">
                  <c:v>38808</c:v>
                </c:pt>
                <c:pt idx="50">
                  <c:v>38838</c:v>
                </c:pt>
                <c:pt idx="51">
                  <c:v>38869</c:v>
                </c:pt>
                <c:pt idx="52">
                  <c:v>38899</c:v>
                </c:pt>
                <c:pt idx="53">
                  <c:v>38930</c:v>
                </c:pt>
                <c:pt idx="54">
                  <c:v>38961</c:v>
                </c:pt>
                <c:pt idx="55">
                  <c:v>38991</c:v>
                </c:pt>
                <c:pt idx="56">
                  <c:v>39022</c:v>
                </c:pt>
                <c:pt idx="57">
                  <c:v>39052</c:v>
                </c:pt>
                <c:pt idx="58">
                  <c:v>39083</c:v>
                </c:pt>
                <c:pt idx="59">
                  <c:v>39114</c:v>
                </c:pt>
                <c:pt idx="60">
                  <c:v>39142</c:v>
                </c:pt>
                <c:pt idx="61">
                  <c:v>39173</c:v>
                </c:pt>
                <c:pt idx="62">
                  <c:v>39203</c:v>
                </c:pt>
                <c:pt idx="63">
                  <c:v>39234</c:v>
                </c:pt>
                <c:pt idx="64">
                  <c:v>39264</c:v>
                </c:pt>
                <c:pt idx="65">
                  <c:v>39295</c:v>
                </c:pt>
                <c:pt idx="66">
                  <c:v>39326</c:v>
                </c:pt>
                <c:pt idx="67">
                  <c:v>39356</c:v>
                </c:pt>
                <c:pt idx="68">
                  <c:v>39387</c:v>
                </c:pt>
                <c:pt idx="69">
                  <c:v>39417</c:v>
                </c:pt>
                <c:pt idx="70">
                  <c:v>39448</c:v>
                </c:pt>
                <c:pt idx="71">
                  <c:v>39479</c:v>
                </c:pt>
                <c:pt idx="72">
                  <c:v>39508</c:v>
                </c:pt>
                <c:pt idx="73">
                  <c:v>39539</c:v>
                </c:pt>
                <c:pt idx="74">
                  <c:v>39569</c:v>
                </c:pt>
                <c:pt idx="75">
                  <c:v>39600</c:v>
                </c:pt>
                <c:pt idx="76">
                  <c:v>39630</c:v>
                </c:pt>
                <c:pt idx="77">
                  <c:v>39661</c:v>
                </c:pt>
                <c:pt idx="78">
                  <c:v>39692</c:v>
                </c:pt>
                <c:pt idx="79">
                  <c:v>39722</c:v>
                </c:pt>
                <c:pt idx="80">
                  <c:v>39753</c:v>
                </c:pt>
                <c:pt idx="81">
                  <c:v>39783</c:v>
                </c:pt>
                <c:pt idx="82">
                  <c:v>39814</c:v>
                </c:pt>
                <c:pt idx="83">
                  <c:v>39845</c:v>
                </c:pt>
                <c:pt idx="84">
                  <c:v>39873</c:v>
                </c:pt>
                <c:pt idx="85">
                  <c:v>39904</c:v>
                </c:pt>
                <c:pt idx="86">
                  <c:v>39934</c:v>
                </c:pt>
                <c:pt idx="87">
                  <c:v>39965</c:v>
                </c:pt>
                <c:pt idx="88">
                  <c:v>39995</c:v>
                </c:pt>
                <c:pt idx="89">
                  <c:v>40026</c:v>
                </c:pt>
                <c:pt idx="90">
                  <c:v>40057</c:v>
                </c:pt>
                <c:pt idx="91">
                  <c:v>40087</c:v>
                </c:pt>
                <c:pt idx="92">
                  <c:v>40118</c:v>
                </c:pt>
                <c:pt idx="93">
                  <c:v>40148</c:v>
                </c:pt>
                <c:pt idx="94">
                  <c:v>40179</c:v>
                </c:pt>
                <c:pt idx="95">
                  <c:v>40210</c:v>
                </c:pt>
                <c:pt idx="96">
                  <c:v>40238</c:v>
                </c:pt>
                <c:pt idx="97">
                  <c:v>40269</c:v>
                </c:pt>
                <c:pt idx="98">
                  <c:v>40299</c:v>
                </c:pt>
                <c:pt idx="99">
                  <c:v>40330</c:v>
                </c:pt>
                <c:pt idx="100">
                  <c:v>40360</c:v>
                </c:pt>
                <c:pt idx="101">
                  <c:v>40391</c:v>
                </c:pt>
                <c:pt idx="102">
                  <c:v>40422</c:v>
                </c:pt>
                <c:pt idx="103">
                  <c:v>40452</c:v>
                </c:pt>
                <c:pt idx="104">
                  <c:v>40483</c:v>
                </c:pt>
                <c:pt idx="105">
                  <c:v>40513</c:v>
                </c:pt>
                <c:pt idx="106">
                  <c:v>40544</c:v>
                </c:pt>
                <c:pt idx="107">
                  <c:v>40575</c:v>
                </c:pt>
                <c:pt idx="108">
                  <c:v>40603</c:v>
                </c:pt>
                <c:pt idx="109">
                  <c:v>40634</c:v>
                </c:pt>
                <c:pt idx="110">
                  <c:v>40664</c:v>
                </c:pt>
                <c:pt idx="111">
                  <c:v>40695</c:v>
                </c:pt>
                <c:pt idx="112">
                  <c:v>40725</c:v>
                </c:pt>
                <c:pt idx="113">
                  <c:v>40756</c:v>
                </c:pt>
                <c:pt idx="114">
                  <c:v>40787</c:v>
                </c:pt>
                <c:pt idx="115">
                  <c:v>40817</c:v>
                </c:pt>
                <c:pt idx="116">
                  <c:v>40848</c:v>
                </c:pt>
                <c:pt idx="117">
                  <c:v>40878</c:v>
                </c:pt>
                <c:pt idx="118">
                  <c:v>40909</c:v>
                </c:pt>
                <c:pt idx="119">
                  <c:v>40940</c:v>
                </c:pt>
                <c:pt idx="120">
                  <c:v>40969</c:v>
                </c:pt>
                <c:pt idx="121">
                  <c:v>41000</c:v>
                </c:pt>
                <c:pt idx="122">
                  <c:v>41030</c:v>
                </c:pt>
                <c:pt idx="123">
                  <c:v>41061</c:v>
                </c:pt>
                <c:pt idx="124">
                  <c:v>41091</c:v>
                </c:pt>
                <c:pt idx="125">
                  <c:v>41122</c:v>
                </c:pt>
                <c:pt idx="126">
                  <c:v>41153</c:v>
                </c:pt>
                <c:pt idx="127">
                  <c:v>41183</c:v>
                </c:pt>
                <c:pt idx="128">
                  <c:v>41214</c:v>
                </c:pt>
                <c:pt idx="129">
                  <c:v>41244</c:v>
                </c:pt>
                <c:pt idx="130">
                  <c:v>41275</c:v>
                </c:pt>
                <c:pt idx="131">
                  <c:v>41306</c:v>
                </c:pt>
                <c:pt idx="132">
                  <c:v>41334</c:v>
                </c:pt>
                <c:pt idx="133">
                  <c:v>41365</c:v>
                </c:pt>
                <c:pt idx="134">
                  <c:v>41395</c:v>
                </c:pt>
                <c:pt idx="135">
                  <c:v>41426</c:v>
                </c:pt>
                <c:pt idx="136">
                  <c:v>41456</c:v>
                </c:pt>
                <c:pt idx="137">
                  <c:v>41487</c:v>
                </c:pt>
                <c:pt idx="138">
                  <c:v>41518</c:v>
                </c:pt>
                <c:pt idx="139">
                  <c:v>41548</c:v>
                </c:pt>
                <c:pt idx="140">
                  <c:v>41579</c:v>
                </c:pt>
                <c:pt idx="141">
                  <c:v>41609</c:v>
                </c:pt>
                <c:pt idx="142">
                  <c:v>41640</c:v>
                </c:pt>
                <c:pt idx="143">
                  <c:v>41671</c:v>
                </c:pt>
                <c:pt idx="144">
                  <c:v>41699</c:v>
                </c:pt>
                <c:pt idx="145">
                  <c:v>41730</c:v>
                </c:pt>
                <c:pt idx="146">
                  <c:v>41760</c:v>
                </c:pt>
                <c:pt idx="147">
                  <c:v>41791</c:v>
                </c:pt>
                <c:pt idx="148">
                  <c:v>41821</c:v>
                </c:pt>
                <c:pt idx="149">
                  <c:v>41852</c:v>
                </c:pt>
                <c:pt idx="150">
                  <c:v>41883</c:v>
                </c:pt>
                <c:pt idx="151">
                  <c:v>41913</c:v>
                </c:pt>
                <c:pt idx="152">
                  <c:v>41944</c:v>
                </c:pt>
                <c:pt idx="153">
                  <c:v>41974</c:v>
                </c:pt>
                <c:pt idx="154">
                  <c:v>42005</c:v>
                </c:pt>
                <c:pt idx="155">
                  <c:v>42036</c:v>
                </c:pt>
                <c:pt idx="156">
                  <c:v>42064</c:v>
                </c:pt>
              </c:numCache>
            </c:numRef>
          </c:cat>
          <c:val>
            <c:numRef>
              <c:f>'Plan Resultados ValoresTeste'!$F$95:$F$251</c:f>
              <c:numCache>
                <c:formatCode>0.000</c:formatCode>
                <c:ptCount val="157"/>
                <c:pt idx="0">
                  <c:v>12.9</c:v>
                </c:pt>
                <c:pt idx="1">
                  <c:v>12.5</c:v>
                </c:pt>
                <c:pt idx="2">
                  <c:v>11.9</c:v>
                </c:pt>
                <c:pt idx="3">
                  <c:v>11.6</c:v>
                </c:pt>
                <c:pt idx="4">
                  <c:v>11.9</c:v>
                </c:pt>
                <c:pt idx="5">
                  <c:v>11.7</c:v>
                </c:pt>
                <c:pt idx="6">
                  <c:v>11.5</c:v>
                </c:pt>
                <c:pt idx="7">
                  <c:v>11.2</c:v>
                </c:pt>
                <c:pt idx="8">
                  <c:v>10.9</c:v>
                </c:pt>
                <c:pt idx="9">
                  <c:v>10.5</c:v>
                </c:pt>
                <c:pt idx="10">
                  <c:v>11.2</c:v>
                </c:pt>
                <c:pt idx="11">
                  <c:v>11.6</c:v>
                </c:pt>
                <c:pt idx="12">
                  <c:v>12.1</c:v>
                </c:pt>
                <c:pt idx="13">
                  <c:v>12.5</c:v>
                </c:pt>
                <c:pt idx="14">
                  <c:v>12.9</c:v>
                </c:pt>
                <c:pt idx="15">
                  <c:v>13</c:v>
                </c:pt>
                <c:pt idx="16">
                  <c:v>12.8</c:v>
                </c:pt>
                <c:pt idx="17">
                  <c:v>13.1</c:v>
                </c:pt>
                <c:pt idx="18">
                  <c:v>13</c:v>
                </c:pt>
                <c:pt idx="19">
                  <c:v>13</c:v>
                </c:pt>
                <c:pt idx="20">
                  <c:v>12.2</c:v>
                </c:pt>
                <c:pt idx="21">
                  <c:v>10.9</c:v>
                </c:pt>
                <c:pt idx="22">
                  <c:v>11.7</c:v>
                </c:pt>
                <c:pt idx="23">
                  <c:v>12</c:v>
                </c:pt>
                <c:pt idx="24">
                  <c:v>12.8</c:v>
                </c:pt>
                <c:pt idx="25">
                  <c:v>13.1</c:v>
                </c:pt>
                <c:pt idx="26">
                  <c:v>12.2</c:v>
                </c:pt>
                <c:pt idx="27">
                  <c:v>11.7</c:v>
                </c:pt>
                <c:pt idx="28">
                  <c:v>11.2</c:v>
                </c:pt>
                <c:pt idx="29">
                  <c:v>11.4</c:v>
                </c:pt>
                <c:pt idx="30">
                  <c:v>10.9</c:v>
                </c:pt>
                <c:pt idx="31">
                  <c:v>10.5</c:v>
                </c:pt>
                <c:pt idx="32">
                  <c:v>10.7</c:v>
                </c:pt>
                <c:pt idx="33">
                  <c:v>9.6</c:v>
                </c:pt>
                <c:pt idx="34">
                  <c:v>10.199999999999999</c:v>
                </c:pt>
                <c:pt idx="35">
                  <c:v>10.7</c:v>
                </c:pt>
                <c:pt idx="36">
                  <c:v>10.9</c:v>
                </c:pt>
                <c:pt idx="37">
                  <c:v>10.8</c:v>
                </c:pt>
                <c:pt idx="38">
                  <c:v>10.199999999999999</c:v>
                </c:pt>
                <c:pt idx="39">
                  <c:v>9.4</c:v>
                </c:pt>
                <c:pt idx="40">
                  <c:v>9.5</c:v>
                </c:pt>
                <c:pt idx="41">
                  <c:v>9.4</c:v>
                </c:pt>
                <c:pt idx="42">
                  <c:v>9.6999999999999993</c:v>
                </c:pt>
                <c:pt idx="43">
                  <c:v>9.6</c:v>
                </c:pt>
                <c:pt idx="44">
                  <c:v>9.6</c:v>
                </c:pt>
                <c:pt idx="45">
                  <c:v>8.4</c:v>
                </c:pt>
                <c:pt idx="46">
                  <c:v>9.3000000000000007</c:v>
                </c:pt>
                <c:pt idx="47">
                  <c:v>10.1</c:v>
                </c:pt>
                <c:pt idx="48">
                  <c:v>10.4</c:v>
                </c:pt>
                <c:pt idx="49">
                  <c:v>10.4</c:v>
                </c:pt>
                <c:pt idx="50">
                  <c:v>10.199999999999999</c:v>
                </c:pt>
                <c:pt idx="51">
                  <c:v>10.4</c:v>
                </c:pt>
                <c:pt idx="52">
                  <c:v>10.8</c:v>
                </c:pt>
                <c:pt idx="53">
                  <c:v>10.6</c:v>
                </c:pt>
                <c:pt idx="54">
                  <c:v>10</c:v>
                </c:pt>
                <c:pt idx="55">
                  <c:v>9.8000000000000007</c:v>
                </c:pt>
                <c:pt idx="56">
                  <c:v>9.6</c:v>
                </c:pt>
                <c:pt idx="57">
                  <c:v>8.4</c:v>
                </c:pt>
                <c:pt idx="58">
                  <c:v>9.3000000000000007</c:v>
                </c:pt>
                <c:pt idx="59">
                  <c:v>9.9</c:v>
                </c:pt>
                <c:pt idx="60">
                  <c:v>10.199999999999999</c:v>
                </c:pt>
                <c:pt idx="61">
                  <c:v>10.199999999999999</c:v>
                </c:pt>
                <c:pt idx="62">
                  <c:v>10.199999999999999</c:v>
                </c:pt>
                <c:pt idx="63">
                  <c:v>9.6999999999999993</c:v>
                </c:pt>
                <c:pt idx="64">
                  <c:v>9.5</c:v>
                </c:pt>
                <c:pt idx="65">
                  <c:v>9.6</c:v>
                </c:pt>
                <c:pt idx="66">
                  <c:v>9</c:v>
                </c:pt>
                <c:pt idx="67">
                  <c:v>8.6999999999999993</c:v>
                </c:pt>
                <c:pt idx="68">
                  <c:v>8.3000000000000007</c:v>
                </c:pt>
                <c:pt idx="69">
                  <c:v>7.5</c:v>
                </c:pt>
                <c:pt idx="70">
                  <c:v>8</c:v>
                </c:pt>
                <c:pt idx="71">
                  <c:v>8.6999999999999993</c:v>
                </c:pt>
                <c:pt idx="72">
                  <c:v>8.6</c:v>
                </c:pt>
                <c:pt idx="73">
                  <c:v>8.5</c:v>
                </c:pt>
                <c:pt idx="74">
                  <c:v>7.9</c:v>
                </c:pt>
                <c:pt idx="75">
                  <c:v>7.9</c:v>
                </c:pt>
                <c:pt idx="76">
                  <c:v>8.1</c:v>
                </c:pt>
                <c:pt idx="77">
                  <c:v>7.6</c:v>
                </c:pt>
                <c:pt idx="78">
                  <c:v>7.7</c:v>
                </c:pt>
                <c:pt idx="79">
                  <c:v>7.5</c:v>
                </c:pt>
                <c:pt idx="80">
                  <c:v>7.6</c:v>
                </c:pt>
                <c:pt idx="81">
                  <c:v>6.8</c:v>
                </c:pt>
                <c:pt idx="82">
                  <c:v>8.1999999999999993</c:v>
                </c:pt>
                <c:pt idx="83">
                  <c:v>8.5</c:v>
                </c:pt>
                <c:pt idx="84">
                  <c:v>9</c:v>
                </c:pt>
                <c:pt idx="85">
                  <c:v>8.9</c:v>
                </c:pt>
                <c:pt idx="86">
                  <c:v>8.8000000000000007</c:v>
                </c:pt>
                <c:pt idx="87">
                  <c:v>8.1</c:v>
                </c:pt>
                <c:pt idx="88">
                  <c:v>8</c:v>
                </c:pt>
                <c:pt idx="89">
                  <c:v>8.1</c:v>
                </c:pt>
                <c:pt idx="90">
                  <c:v>7.7</c:v>
                </c:pt>
                <c:pt idx="91">
                  <c:v>7.5</c:v>
                </c:pt>
                <c:pt idx="92">
                  <c:v>7.4</c:v>
                </c:pt>
                <c:pt idx="93">
                  <c:v>6.8</c:v>
                </c:pt>
                <c:pt idx="94">
                  <c:v>7.2</c:v>
                </c:pt>
                <c:pt idx="95">
                  <c:v>7.4</c:v>
                </c:pt>
                <c:pt idx="96">
                  <c:v>7.6</c:v>
                </c:pt>
                <c:pt idx="97">
                  <c:v>7.3</c:v>
                </c:pt>
                <c:pt idx="98">
                  <c:v>7.5</c:v>
                </c:pt>
                <c:pt idx="99">
                  <c:v>7</c:v>
                </c:pt>
                <c:pt idx="100">
                  <c:v>6.9</c:v>
                </c:pt>
                <c:pt idx="101">
                  <c:v>6.7</c:v>
                </c:pt>
                <c:pt idx="102">
                  <c:v>6.2</c:v>
                </c:pt>
                <c:pt idx="103">
                  <c:v>6.1</c:v>
                </c:pt>
                <c:pt idx="104">
                  <c:v>5.7</c:v>
                </c:pt>
                <c:pt idx="105">
                  <c:v>5.3</c:v>
                </c:pt>
                <c:pt idx="106">
                  <c:v>6.1</c:v>
                </c:pt>
                <c:pt idx="107">
                  <c:v>6.4</c:v>
                </c:pt>
                <c:pt idx="108">
                  <c:v>6.5</c:v>
                </c:pt>
                <c:pt idx="109">
                  <c:v>6.4</c:v>
                </c:pt>
                <c:pt idx="110">
                  <c:v>6.4</c:v>
                </c:pt>
                <c:pt idx="111">
                  <c:v>6.2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5.8</c:v>
                </c:pt>
                <c:pt idx="116">
                  <c:v>5.2</c:v>
                </c:pt>
                <c:pt idx="117">
                  <c:v>4.7</c:v>
                </c:pt>
                <c:pt idx="118">
                  <c:v>5.5</c:v>
                </c:pt>
                <c:pt idx="119">
                  <c:v>5.7</c:v>
                </c:pt>
                <c:pt idx="120">
                  <c:v>6.2</c:v>
                </c:pt>
                <c:pt idx="121">
                  <c:v>6</c:v>
                </c:pt>
                <c:pt idx="122">
                  <c:v>5.8</c:v>
                </c:pt>
                <c:pt idx="123">
                  <c:v>5.9</c:v>
                </c:pt>
                <c:pt idx="124">
                  <c:v>5.4</c:v>
                </c:pt>
                <c:pt idx="125">
                  <c:v>5.3</c:v>
                </c:pt>
                <c:pt idx="126">
                  <c:v>5.4</c:v>
                </c:pt>
                <c:pt idx="127">
                  <c:v>5.3</c:v>
                </c:pt>
                <c:pt idx="128">
                  <c:v>4.9000000000000004</c:v>
                </c:pt>
                <c:pt idx="129">
                  <c:v>4.5999999999999996</c:v>
                </c:pt>
                <c:pt idx="130">
                  <c:v>5.4</c:v>
                </c:pt>
                <c:pt idx="131">
                  <c:v>5.6</c:v>
                </c:pt>
                <c:pt idx="132">
                  <c:v>5.7</c:v>
                </c:pt>
                <c:pt idx="133">
                  <c:v>5.8</c:v>
                </c:pt>
                <c:pt idx="134">
                  <c:v>5.8</c:v>
                </c:pt>
                <c:pt idx="135">
                  <c:v>6</c:v>
                </c:pt>
                <c:pt idx="136">
                  <c:v>5.6</c:v>
                </c:pt>
                <c:pt idx="137">
                  <c:v>5.3</c:v>
                </c:pt>
                <c:pt idx="138">
                  <c:v>5.4</c:v>
                </c:pt>
                <c:pt idx="139">
                  <c:v>5.2</c:v>
                </c:pt>
                <c:pt idx="140">
                  <c:v>4.5999999999999996</c:v>
                </c:pt>
                <c:pt idx="141">
                  <c:v>4.3</c:v>
                </c:pt>
                <c:pt idx="142">
                  <c:v>4.8</c:v>
                </c:pt>
                <c:pt idx="143">
                  <c:v>5.0999999999999996</c:v>
                </c:pt>
                <c:pt idx="144">
                  <c:v>5</c:v>
                </c:pt>
                <c:pt idx="145">
                  <c:v>4.9000000000000004</c:v>
                </c:pt>
                <c:pt idx="146">
                  <c:v>4.9000000000000004</c:v>
                </c:pt>
                <c:pt idx="147">
                  <c:v>4.8</c:v>
                </c:pt>
                <c:pt idx="148">
                  <c:v>4.9000000000000004</c:v>
                </c:pt>
                <c:pt idx="149">
                  <c:v>5</c:v>
                </c:pt>
                <c:pt idx="150">
                  <c:v>4.9000000000000004</c:v>
                </c:pt>
                <c:pt idx="151">
                  <c:v>4.7</c:v>
                </c:pt>
                <c:pt idx="152">
                  <c:v>4.8</c:v>
                </c:pt>
                <c:pt idx="153">
                  <c:v>4.3</c:v>
                </c:pt>
                <c:pt idx="154">
                  <c:v>5.3</c:v>
                </c:pt>
                <c:pt idx="155">
                  <c:v>5.9</c:v>
                </c:pt>
                <c:pt idx="156">
                  <c:v>6.2</c:v>
                </c:pt>
              </c:numCache>
            </c:numRef>
          </c:val>
        </c:ser>
        <c:ser>
          <c:idx val="4"/>
          <c:order val="1"/>
          <c:tx>
            <c:strRef>
              <c:f>'Plan Resultados ValoresTeste'!$H$2</c:f>
              <c:strCache>
                <c:ptCount val="1"/>
                <c:pt idx="0">
                  <c:v>IBGE S Desemp Nov Reg</c:v>
                </c:pt>
              </c:strCache>
            </c:strRef>
          </c:tx>
          <c:marker>
            <c:symbol val="none"/>
          </c:marker>
          <c:cat>
            <c:numRef>
              <c:f>'Plan Resultados ValoresTeste'!$A$95:$A$251</c:f>
              <c:numCache>
                <c:formatCode>mmm/yy</c:formatCode>
                <c:ptCount val="157"/>
                <c:pt idx="0">
                  <c:v>37316</c:v>
                </c:pt>
                <c:pt idx="1">
                  <c:v>37347</c:v>
                </c:pt>
                <c:pt idx="2">
                  <c:v>37377</c:v>
                </c:pt>
                <c:pt idx="3">
                  <c:v>37408</c:v>
                </c:pt>
                <c:pt idx="4">
                  <c:v>37438</c:v>
                </c:pt>
                <c:pt idx="5">
                  <c:v>37469</c:v>
                </c:pt>
                <c:pt idx="6">
                  <c:v>37500</c:v>
                </c:pt>
                <c:pt idx="7">
                  <c:v>37530</c:v>
                </c:pt>
                <c:pt idx="8">
                  <c:v>37561</c:v>
                </c:pt>
                <c:pt idx="9">
                  <c:v>37591</c:v>
                </c:pt>
                <c:pt idx="10">
                  <c:v>37622</c:v>
                </c:pt>
                <c:pt idx="11">
                  <c:v>37653</c:v>
                </c:pt>
                <c:pt idx="12">
                  <c:v>37681</c:v>
                </c:pt>
                <c:pt idx="13">
                  <c:v>37712</c:v>
                </c:pt>
                <c:pt idx="14">
                  <c:v>37742</c:v>
                </c:pt>
                <c:pt idx="15">
                  <c:v>37773</c:v>
                </c:pt>
                <c:pt idx="16">
                  <c:v>37803</c:v>
                </c:pt>
                <c:pt idx="17">
                  <c:v>37834</c:v>
                </c:pt>
                <c:pt idx="18">
                  <c:v>37865</c:v>
                </c:pt>
                <c:pt idx="19">
                  <c:v>37895</c:v>
                </c:pt>
                <c:pt idx="20">
                  <c:v>37926</c:v>
                </c:pt>
                <c:pt idx="21">
                  <c:v>37956</c:v>
                </c:pt>
                <c:pt idx="22">
                  <c:v>37987</c:v>
                </c:pt>
                <c:pt idx="23">
                  <c:v>38018</c:v>
                </c:pt>
                <c:pt idx="24">
                  <c:v>38047</c:v>
                </c:pt>
                <c:pt idx="25">
                  <c:v>38078</c:v>
                </c:pt>
                <c:pt idx="26">
                  <c:v>38108</c:v>
                </c:pt>
                <c:pt idx="27">
                  <c:v>38139</c:v>
                </c:pt>
                <c:pt idx="28">
                  <c:v>38169</c:v>
                </c:pt>
                <c:pt idx="29">
                  <c:v>38200</c:v>
                </c:pt>
                <c:pt idx="30">
                  <c:v>38231</c:v>
                </c:pt>
                <c:pt idx="31">
                  <c:v>38261</c:v>
                </c:pt>
                <c:pt idx="32">
                  <c:v>38292</c:v>
                </c:pt>
                <c:pt idx="33">
                  <c:v>38322</c:v>
                </c:pt>
                <c:pt idx="34">
                  <c:v>38353</c:v>
                </c:pt>
                <c:pt idx="35">
                  <c:v>38384</c:v>
                </c:pt>
                <c:pt idx="36">
                  <c:v>38412</c:v>
                </c:pt>
                <c:pt idx="37">
                  <c:v>38443</c:v>
                </c:pt>
                <c:pt idx="38">
                  <c:v>38473</c:v>
                </c:pt>
                <c:pt idx="39">
                  <c:v>38504</c:v>
                </c:pt>
                <c:pt idx="40">
                  <c:v>38534</c:v>
                </c:pt>
                <c:pt idx="41">
                  <c:v>38565</c:v>
                </c:pt>
                <c:pt idx="42">
                  <c:v>38596</c:v>
                </c:pt>
                <c:pt idx="43">
                  <c:v>38626</c:v>
                </c:pt>
                <c:pt idx="44">
                  <c:v>38657</c:v>
                </c:pt>
                <c:pt idx="45">
                  <c:v>38687</c:v>
                </c:pt>
                <c:pt idx="46">
                  <c:v>38718</c:v>
                </c:pt>
                <c:pt idx="47">
                  <c:v>38749</c:v>
                </c:pt>
                <c:pt idx="48">
                  <c:v>38777</c:v>
                </c:pt>
                <c:pt idx="49">
                  <c:v>38808</c:v>
                </c:pt>
                <c:pt idx="50">
                  <c:v>38838</c:v>
                </c:pt>
                <c:pt idx="51">
                  <c:v>38869</c:v>
                </c:pt>
                <c:pt idx="52">
                  <c:v>38899</c:v>
                </c:pt>
                <c:pt idx="53">
                  <c:v>38930</c:v>
                </c:pt>
                <c:pt idx="54">
                  <c:v>38961</c:v>
                </c:pt>
                <c:pt idx="55">
                  <c:v>38991</c:v>
                </c:pt>
                <c:pt idx="56">
                  <c:v>39022</c:v>
                </c:pt>
                <c:pt idx="57">
                  <c:v>39052</c:v>
                </c:pt>
                <c:pt idx="58">
                  <c:v>39083</c:v>
                </c:pt>
                <c:pt idx="59">
                  <c:v>39114</c:v>
                </c:pt>
                <c:pt idx="60">
                  <c:v>39142</c:v>
                </c:pt>
                <c:pt idx="61">
                  <c:v>39173</c:v>
                </c:pt>
                <c:pt idx="62">
                  <c:v>39203</c:v>
                </c:pt>
                <c:pt idx="63">
                  <c:v>39234</c:v>
                </c:pt>
                <c:pt idx="64">
                  <c:v>39264</c:v>
                </c:pt>
                <c:pt idx="65">
                  <c:v>39295</c:v>
                </c:pt>
                <c:pt idx="66">
                  <c:v>39326</c:v>
                </c:pt>
                <c:pt idx="67">
                  <c:v>39356</c:v>
                </c:pt>
                <c:pt idx="68">
                  <c:v>39387</c:v>
                </c:pt>
                <c:pt idx="69">
                  <c:v>39417</c:v>
                </c:pt>
                <c:pt idx="70">
                  <c:v>39448</c:v>
                </c:pt>
                <c:pt idx="71">
                  <c:v>39479</c:v>
                </c:pt>
                <c:pt idx="72">
                  <c:v>39508</c:v>
                </c:pt>
                <c:pt idx="73">
                  <c:v>39539</c:v>
                </c:pt>
                <c:pt idx="74">
                  <c:v>39569</c:v>
                </c:pt>
                <c:pt idx="75">
                  <c:v>39600</c:v>
                </c:pt>
                <c:pt idx="76">
                  <c:v>39630</c:v>
                </c:pt>
                <c:pt idx="77">
                  <c:v>39661</c:v>
                </c:pt>
                <c:pt idx="78">
                  <c:v>39692</c:v>
                </c:pt>
                <c:pt idx="79">
                  <c:v>39722</c:v>
                </c:pt>
                <c:pt idx="80">
                  <c:v>39753</c:v>
                </c:pt>
                <c:pt idx="81">
                  <c:v>39783</c:v>
                </c:pt>
                <c:pt idx="82">
                  <c:v>39814</c:v>
                </c:pt>
                <c:pt idx="83">
                  <c:v>39845</c:v>
                </c:pt>
                <c:pt idx="84">
                  <c:v>39873</c:v>
                </c:pt>
                <c:pt idx="85">
                  <c:v>39904</c:v>
                </c:pt>
                <c:pt idx="86">
                  <c:v>39934</c:v>
                </c:pt>
                <c:pt idx="87">
                  <c:v>39965</c:v>
                </c:pt>
                <c:pt idx="88">
                  <c:v>39995</c:v>
                </c:pt>
                <c:pt idx="89">
                  <c:v>40026</c:v>
                </c:pt>
                <c:pt idx="90">
                  <c:v>40057</c:v>
                </c:pt>
                <c:pt idx="91">
                  <c:v>40087</c:v>
                </c:pt>
                <c:pt idx="92">
                  <c:v>40118</c:v>
                </c:pt>
                <c:pt idx="93">
                  <c:v>40148</c:v>
                </c:pt>
                <c:pt idx="94">
                  <c:v>40179</c:v>
                </c:pt>
                <c:pt idx="95">
                  <c:v>40210</c:v>
                </c:pt>
                <c:pt idx="96">
                  <c:v>40238</c:v>
                </c:pt>
                <c:pt idx="97">
                  <c:v>40269</c:v>
                </c:pt>
                <c:pt idx="98">
                  <c:v>40299</c:v>
                </c:pt>
                <c:pt idx="99">
                  <c:v>40330</c:v>
                </c:pt>
                <c:pt idx="100">
                  <c:v>40360</c:v>
                </c:pt>
                <c:pt idx="101">
                  <c:v>40391</c:v>
                </c:pt>
                <c:pt idx="102">
                  <c:v>40422</c:v>
                </c:pt>
                <c:pt idx="103">
                  <c:v>40452</c:v>
                </c:pt>
                <c:pt idx="104">
                  <c:v>40483</c:v>
                </c:pt>
                <c:pt idx="105">
                  <c:v>40513</c:v>
                </c:pt>
                <c:pt idx="106">
                  <c:v>40544</c:v>
                </c:pt>
                <c:pt idx="107">
                  <c:v>40575</c:v>
                </c:pt>
                <c:pt idx="108">
                  <c:v>40603</c:v>
                </c:pt>
                <c:pt idx="109">
                  <c:v>40634</c:v>
                </c:pt>
                <c:pt idx="110">
                  <c:v>40664</c:v>
                </c:pt>
                <c:pt idx="111">
                  <c:v>40695</c:v>
                </c:pt>
                <c:pt idx="112">
                  <c:v>40725</c:v>
                </c:pt>
                <c:pt idx="113">
                  <c:v>40756</c:v>
                </c:pt>
                <c:pt idx="114">
                  <c:v>40787</c:v>
                </c:pt>
                <c:pt idx="115">
                  <c:v>40817</c:v>
                </c:pt>
                <c:pt idx="116">
                  <c:v>40848</c:v>
                </c:pt>
                <c:pt idx="117">
                  <c:v>40878</c:v>
                </c:pt>
                <c:pt idx="118">
                  <c:v>40909</c:v>
                </c:pt>
                <c:pt idx="119">
                  <c:v>40940</c:v>
                </c:pt>
                <c:pt idx="120">
                  <c:v>40969</c:v>
                </c:pt>
                <c:pt idx="121">
                  <c:v>41000</c:v>
                </c:pt>
                <c:pt idx="122">
                  <c:v>41030</c:v>
                </c:pt>
                <c:pt idx="123">
                  <c:v>41061</c:v>
                </c:pt>
                <c:pt idx="124">
                  <c:v>41091</c:v>
                </c:pt>
                <c:pt idx="125">
                  <c:v>41122</c:v>
                </c:pt>
                <c:pt idx="126">
                  <c:v>41153</c:v>
                </c:pt>
                <c:pt idx="127">
                  <c:v>41183</c:v>
                </c:pt>
                <c:pt idx="128">
                  <c:v>41214</c:v>
                </c:pt>
                <c:pt idx="129">
                  <c:v>41244</c:v>
                </c:pt>
                <c:pt idx="130">
                  <c:v>41275</c:v>
                </c:pt>
                <c:pt idx="131">
                  <c:v>41306</c:v>
                </c:pt>
                <c:pt idx="132">
                  <c:v>41334</c:v>
                </c:pt>
                <c:pt idx="133">
                  <c:v>41365</c:v>
                </c:pt>
                <c:pt idx="134">
                  <c:v>41395</c:v>
                </c:pt>
                <c:pt idx="135">
                  <c:v>41426</c:v>
                </c:pt>
                <c:pt idx="136">
                  <c:v>41456</c:v>
                </c:pt>
                <c:pt idx="137">
                  <c:v>41487</c:v>
                </c:pt>
                <c:pt idx="138">
                  <c:v>41518</c:v>
                </c:pt>
                <c:pt idx="139">
                  <c:v>41548</c:v>
                </c:pt>
                <c:pt idx="140">
                  <c:v>41579</c:v>
                </c:pt>
                <c:pt idx="141">
                  <c:v>41609</c:v>
                </c:pt>
                <c:pt idx="142">
                  <c:v>41640</c:v>
                </c:pt>
                <c:pt idx="143">
                  <c:v>41671</c:v>
                </c:pt>
                <c:pt idx="144">
                  <c:v>41699</c:v>
                </c:pt>
                <c:pt idx="145">
                  <c:v>41730</c:v>
                </c:pt>
                <c:pt idx="146">
                  <c:v>41760</c:v>
                </c:pt>
                <c:pt idx="147">
                  <c:v>41791</c:v>
                </c:pt>
                <c:pt idx="148">
                  <c:v>41821</c:v>
                </c:pt>
                <c:pt idx="149">
                  <c:v>41852</c:v>
                </c:pt>
                <c:pt idx="150">
                  <c:v>41883</c:v>
                </c:pt>
                <c:pt idx="151">
                  <c:v>41913</c:v>
                </c:pt>
                <c:pt idx="152">
                  <c:v>41944</c:v>
                </c:pt>
                <c:pt idx="153">
                  <c:v>41974</c:v>
                </c:pt>
                <c:pt idx="154">
                  <c:v>42005</c:v>
                </c:pt>
                <c:pt idx="155">
                  <c:v>42036</c:v>
                </c:pt>
                <c:pt idx="156">
                  <c:v>42064</c:v>
                </c:pt>
              </c:numCache>
            </c:numRef>
          </c:cat>
          <c:val>
            <c:numRef>
              <c:f>'Plan Resultados ValoresTeste'!$H$95:$H$251</c:f>
              <c:numCache>
                <c:formatCode>0.000</c:formatCode>
                <c:ptCount val="157"/>
                <c:pt idx="0">
                  <c:v>12.525260596688872</c:v>
                </c:pt>
                <c:pt idx="1">
                  <c:v>12.300716147739521</c:v>
                </c:pt>
                <c:pt idx="2">
                  <c:v>11.963899474315497</c:v>
                </c:pt>
                <c:pt idx="3">
                  <c:v>11.795491137603483</c:v>
                </c:pt>
                <c:pt idx="4">
                  <c:v>11.963899474315497</c:v>
                </c:pt>
                <c:pt idx="5">
                  <c:v>11.851627249840821</c:v>
                </c:pt>
                <c:pt idx="6">
                  <c:v>11.739355025366145</c:v>
                </c:pt>
                <c:pt idx="7">
                  <c:v>11.570946688654132</c:v>
                </c:pt>
                <c:pt idx="8">
                  <c:v>11.40253835194212</c:v>
                </c:pt>
                <c:pt idx="9">
                  <c:v>11.177993902992768</c:v>
                </c:pt>
                <c:pt idx="10">
                  <c:v>11.570946688654132</c:v>
                </c:pt>
                <c:pt idx="11">
                  <c:v>11.795491137603483</c:v>
                </c:pt>
                <c:pt idx="12">
                  <c:v>12.076171698790169</c:v>
                </c:pt>
                <c:pt idx="13">
                  <c:v>12.300716147739521</c:v>
                </c:pt>
                <c:pt idx="14">
                  <c:v>12.525260596688872</c:v>
                </c:pt>
                <c:pt idx="15">
                  <c:v>12.58139670892621</c:v>
                </c:pt>
                <c:pt idx="16">
                  <c:v>12.469124484451534</c:v>
                </c:pt>
                <c:pt idx="17">
                  <c:v>12.637532821163546</c:v>
                </c:pt>
                <c:pt idx="18">
                  <c:v>12.58139670892621</c:v>
                </c:pt>
                <c:pt idx="19">
                  <c:v>12.58139670892621</c:v>
                </c:pt>
                <c:pt idx="20">
                  <c:v>12.132307811027509</c:v>
                </c:pt>
                <c:pt idx="21">
                  <c:v>11.40253835194212</c:v>
                </c:pt>
                <c:pt idx="22">
                  <c:v>11.851627249840821</c:v>
                </c:pt>
                <c:pt idx="23">
                  <c:v>12.020035586552833</c:v>
                </c:pt>
                <c:pt idx="24">
                  <c:v>12.469124484451534</c:v>
                </c:pt>
                <c:pt idx="25">
                  <c:v>12.637532821163546</c:v>
                </c:pt>
                <c:pt idx="26">
                  <c:v>12.132307811027509</c:v>
                </c:pt>
                <c:pt idx="27">
                  <c:v>11.851627249840821</c:v>
                </c:pt>
                <c:pt idx="28">
                  <c:v>11.570946688654132</c:v>
                </c:pt>
                <c:pt idx="29">
                  <c:v>11.683218913128808</c:v>
                </c:pt>
                <c:pt idx="30">
                  <c:v>11.40253835194212</c:v>
                </c:pt>
                <c:pt idx="31">
                  <c:v>11.177993902992768</c:v>
                </c:pt>
                <c:pt idx="32">
                  <c:v>11.290266127467444</c:v>
                </c:pt>
                <c:pt idx="33">
                  <c:v>10.67276889285673</c:v>
                </c:pt>
                <c:pt idx="34">
                  <c:v>11.009585566280755</c:v>
                </c:pt>
                <c:pt idx="35">
                  <c:v>11.290266127467444</c:v>
                </c:pt>
                <c:pt idx="36">
                  <c:v>11.40253835194212</c:v>
                </c:pt>
                <c:pt idx="37">
                  <c:v>11.346402239704782</c:v>
                </c:pt>
                <c:pt idx="38">
                  <c:v>11.009585566280755</c:v>
                </c:pt>
                <c:pt idx="39">
                  <c:v>10.560496668382054</c:v>
                </c:pt>
                <c:pt idx="40">
                  <c:v>10.616632780619392</c:v>
                </c:pt>
                <c:pt idx="41">
                  <c:v>10.560496668382054</c:v>
                </c:pt>
                <c:pt idx="42">
                  <c:v>10.728905005094067</c:v>
                </c:pt>
                <c:pt idx="43">
                  <c:v>10.67276889285673</c:v>
                </c:pt>
                <c:pt idx="44">
                  <c:v>10.67276889285673</c:v>
                </c:pt>
                <c:pt idx="45">
                  <c:v>9.9991355460086773</c:v>
                </c:pt>
                <c:pt idx="46">
                  <c:v>10.504360556144718</c:v>
                </c:pt>
                <c:pt idx="47">
                  <c:v>10.953449454043419</c:v>
                </c:pt>
                <c:pt idx="48">
                  <c:v>11.121857790755431</c:v>
                </c:pt>
                <c:pt idx="49">
                  <c:v>11.121857790755431</c:v>
                </c:pt>
                <c:pt idx="50">
                  <c:v>11.009585566280755</c:v>
                </c:pt>
                <c:pt idx="51">
                  <c:v>11.121857790755431</c:v>
                </c:pt>
                <c:pt idx="52">
                  <c:v>11.346402239704782</c:v>
                </c:pt>
                <c:pt idx="53">
                  <c:v>11.234130015230106</c:v>
                </c:pt>
                <c:pt idx="54">
                  <c:v>10.897313341806079</c:v>
                </c:pt>
                <c:pt idx="55">
                  <c:v>10.785041117331406</c:v>
                </c:pt>
                <c:pt idx="56">
                  <c:v>10.67276889285673</c:v>
                </c:pt>
                <c:pt idx="57">
                  <c:v>9.9991355460086773</c:v>
                </c:pt>
                <c:pt idx="58">
                  <c:v>10.504360556144718</c:v>
                </c:pt>
                <c:pt idx="59">
                  <c:v>10.841177229568743</c:v>
                </c:pt>
                <c:pt idx="60">
                  <c:v>11.009585566280755</c:v>
                </c:pt>
                <c:pt idx="61">
                  <c:v>11.009585566280755</c:v>
                </c:pt>
                <c:pt idx="62">
                  <c:v>11.009585566280755</c:v>
                </c:pt>
                <c:pt idx="63">
                  <c:v>10.728905005094067</c:v>
                </c:pt>
                <c:pt idx="64">
                  <c:v>10.616632780619392</c:v>
                </c:pt>
                <c:pt idx="65">
                  <c:v>10.67276889285673</c:v>
                </c:pt>
                <c:pt idx="66">
                  <c:v>10.335952219432704</c:v>
                </c:pt>
                <c:pt idx="67">
                  <c:v>10.16754388272069</c:v>
                </c:pt>
                <c:pt idx="68">
                  <c:v>9.942999433771341</c:v>
                </c:pt>
                <c:pt idx="69">
                  <c:v>9.4939105358726401</c:v>
                </c:pt>
                <c:pt idx="70">
                  <c:v>9.7745910970593286</c:v>
                </c:pt>
                <c:pt idx="71">
                  <c:v>10.16754388272069</c:v>
                </c:pt>
                <c:pt idx="72">
                  <c:v>10.111407770483353</c:v>
                </c:pt>
                <c:pt idx="73">
                  <c:v>10.055271658246017</c:v>
                </c:pt>
                <c:pt idx="74">
                  <c:v>9.7184549848219905</c:v>
                </c:pt>
                <c:pt idx="75">
                  <c:v>9.7184549848219905</c:v>
                </c:pt>
                <c:pt idx="76">
                  <c:v>9.8307272092966649</c:v>
                </c:pt>
                <c:pt idx="77">
                  <c:v>9.5500466481099764</c:v>
                </c:pt>
                <c:pt idx="78">
                  <c:v>9.6061827603473162</c:v>
                </c:pt>
                <c:pt idx="79">
                  <c:v>9.4939105358726401</c:v>
                </c:pt>
                <c:pt idx="80">
                  <c:v>9.5500466481099764</c:v>
                </c:pt>
                <c:pt idx="81">
                  <c:v>9.1009577502112755</c:v>
                </c:pt>
                <c:pt idx="82">
                  <c:v>9.8868633215340029</c:v>
                </c:pt>
                <c:pt idx="83">
                  <c:v>10.055271658246017</c:v>
                </c:pt>
                <c:pt idx="84">
                  <c:v>10.335952219432704</c:v>
                </c:pt>
                <c:pt idx="85">
                  <c:v>10.279816107195366</c:v>
                </c:pt>
                <c:pt idx="86">
                  <c:v>10.223679994958029</c:v>
                </c:pt>
                <c:pt idx="87">
                  <c:v>9.8307272092966649</c:v>
                </c:pt>
                <c:pt idx="88">
                  <c:v>9.7745910970593286</c:v>
                </c:pt>
                <c:pt idx="89">
                  <c:v>9.8307272092966649</c:v>
                </c:pt>
                <c:pt idx="90">
                  <c:v>9.6061827603473162</c:v>
                </c:pt>
                <c:pt idx="91">
                  <c:v>9.4939105358726401</c:v>
                </c:pt>
                <c:pt idx="92">
                  <c:v>9.4377744236353021</c:v>
                </c:pt>
                <c:pt idx="93">
                  <c:v>9.1009577502112755</c:v>
                </c:pt>
                <c:pt idx="94">
                  <c:v>9.3255021991606277</c:v>
                </c:pt>
                <c:pt idx="95">
                  <c:v>9.4377744236353021</c:v>
                </c:pt>
                <c:pt idx="96">
                  <c:v>9.5500466481099764</c:v>
                </c:pt>
                <c:pt idx="97">
                  <c:v>9.381638311397964</c:v>
                </c:pt>
                <c:pt idx="98">
                  <c:v>9.4939105358726401</c:v>
                </c:pt>
                <c:pt idx="99">
                  <c:v>9.2132299746859516</c:v>
                </c:pt>
                <c:pt idx="100">
                  <c:v>9.1570938624486136</c:v>
                </c:pt>
                <c:pt idx="101">
                  <c:v>9.0448216379739392</c:v>
                </c:pt>
                <c:pt idx="102">
                  <c:v>8.7641410767872507</c:v>
                </c:pt>
                <c:pt idx="103">
                  <c:v>8.7080049645499127</c:v>
                </c:pt>
                <c:pt idx="104">
                  <c:v>8.4834605156005622</c:v>
                </c:pt>
                <c:pt idx="105">
                  <c:v>8.2589160666512118</c:v>
                </c:pt>
                <c:pt idx="106">
                  <c:v>8.7080049645499127</c:v>
                </c:pt>
                <c:pt idx="107">
                  <c:v>8.8764133012619268</c:v>
                </c:pt>
                <c:pt idx="108">
                  <c:v>8.9325494134992631</c:v>
                </c:pt>
                <c:pt idx="109">
                  <c:v>8.8764133012619268</c:v>
                </c:pt>
                <c:pt idx="110">
                  <c:v>8.8764133012619268</c:v>
                </c:pt>
                <c:pt idx="111">
                  <c:v>8.7641410767872507</c:v>
                </c:pt>
                <c:pt idx="112">
                  <c:v>8.6518688523125746</c:v>
                </c:pt>
                <c:pt idx="113">
                  <c:v>8.6518688523125746</c:v>
                </c:pt>
                <c:pt idx="114">
                  <c:v>8.6518688523125746</c:v>
                </c:pt>
                <c:pt idx="115">
                  <c:v>8.5395966278379003</c:v>
                </c:pt>
                <c:pt idx="116">
                  <c:v>8.2027799544138738</c:v>
                </c:pt>
                <c:pt idx="117">
                  <c:v>7.9220993932271861</c:v>
                </c:pt>
                <c:pt idx="118">
                  <c:v>8.3711882911258861</c:v>
                </c:pt>
                <c:pt idx="119">
                  <c:v>8.4834605156005622</c:v>
                </c:pt>
                <c:pt idx="120">
                  <c:v>8.7641410767872507</c:v>
                </c:pt>
                <c:pt idx="121">
                  <c:v>8.6518688523125746</c:v>
                </c:pt>
                <c:pt idx="122">
                  <c:v>8.5395966278379003</c:v>
                </c:pt>
                <c:pt idx="123">
                  <c:v>8.5957327400752384</c:v>
                </c:pt>
                <c:pt idx="124">
                  <c:v>8.3150521788885499</c:v>
                </c:pt>
                <c:pt idx="125">
                  <c:v>8.2589160666512118</c:v>
                </c:pt>
                <c:pt idx="126">
                  <c:v>8.3150521788885499</c:v>
                </c:pt>
                <c:pt idx="127">
                  <c:v>8.2589160666512118</c:v>
                </c:pt>
                <c:pt idx="128">
                  <c:v>8.0343716177018614</c:v>
                </c:pt>
                <c:pt idx="129">
                  <c:v>7.8659632809898481</c:v>
                </c:pt>
                <c:pt idx="130">
                  <c:v>8.3150521788885499</c:v>
                </c:pt>
                <c:pt idx="131">
                  <c:v>8.4273244033632242</c:v>
                </c:pt>
                <c:pt idx="132">
                  <c:v>8.4834605156005622</c:v>
                </c:pt>
                <c:pt idx="133">
                  <c:v>8.5395966278379003</c:v>
                </c:pt>
                <c:pt idx="134">
                  <c:v>8.5395966278379003</c:v>
                </c:pt>
                <c:pt idx="135">
                  <c:v>8.6518688523125746</c:v>
                </c:pt>
                <c:pt idx="136">
                  <c:v>8.4273244033632242</c:v>
                </c:pt>
                <c:pt idx="137">
                  <c:v>8.2589160666512118</c:v>
                </c:pt>
                <c:pt idx="138">
                  <c:v>8.3150521788885499</c:v>
                </c:pt>
                <c:pt idx="139">
                  <c:v>8.2027799544138738</c:v>
                </c:pt>
                <c:pt idx="140">
                  <c:v>7.8659632809898481</c:v>
                </c:pt>
                <c:pt idx="141">
                  <c:v>7.6975549442778348</c:v>
                </c:pt>
                <c:pt idx="142">
                  <c:v>7.9782355054645233</c:v>
                </c:pt>
                <c:pt idx="143">
                  <c:v>8.1466438421765357</c:v>
                </c:pt>
                <c:pt idx="144">
                  <c:v>8.0905077299391976</c:v>
                </c:pt>
                <c:pt idx="145">
                  <c:v>8.0343716177018614</c:v>
                </c:pt>
                <c:pt idx="146">
                  <c:v>8.0343716177018614</c:v>
                </c:pt>
                <c:pt idx="147">
                  <c:v>7.9782355054645233</c:v>
                </c:pt>
                <c:pt idx="148">
                  <c:v>8.0343716177018614</c:v>
                </c:pt>
                <c:pt idx="149">
                  <c:v>8.0905077299391976</c:v>
                </c:pt>
                <c:pt idx="150">
                  <c:v>8.0343716177018614</c:v>
                </c:pt>
                <c:pt idx="151">
                  <c:v>7.9220993932271861</c:v>
                </c:pt>
                <c:pt idx="152">
                  <c:v>7.9782355054645233</c:v>
                </c:pt>
                <c:pt idx="153">
                  <c:v>7.6975549442778348</c:v>
                </c:pt>
                <c:pt idx="154">
                  <c:v>8.2589160666512118</c:v>
                </c:pt>
                <c:pt idx="155">
                  <c:v>8.5957327400752384</c:v>
                </c:pt>
                <c:pt idx="156">
                  <c:v>8.7641410767872507</c:v>
                </c:pt>
              </c:numCache>
            </c:numRef>
          </c:val>
        </c:ser>
        <c:dLbls/>
        <c:marker val="1"/>
        <c:axId val="110921984"/>
        <c:axId val="110940160"/>
      </c:lineChart>
      <c:dateAx>
        <c:axId val="110921984"/>
        <c:scaling>
          <c:orientation val="minMax"/>
        </c:scaling>
        <c:axPos val="b"/>
        <c:numFmt formatCode="mmm/yy" sourceLinked="1"/>
        <c:tickLblPos val="nextTo"/>
        <c:crossAx val="110940160"/>
        <c:crosses val="autoZero"/>
        <c:auto val="1"/>
        <c:lblOffset val="100"/>
        <c:baseTimeUnit val="months"/>
      </c:dateAx>
      <c:valAx>
        <c:axId val="110940160"/>
        <c:scaling>
          <c:orientation val="minMax"/>
        </c:scaling>
        <c:axPos val="l"/>
        <c:majorGridlines/>
        <c:numFmt formatCode="0.000" sourceLinked="1"/>
        <c:tickLblPos val="nextTo"/>
        <c:crossAx val="11092198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2"/>
          <c:order val="0"/>
          <c:tx>
            <c:strRef>
              <c:f>'Plan Resultados ValoresTeste'!$D$2</c:f>
              <c:strCache>
                <c:ptCount val="1"/>
                <c:pt idx="0">
                  <c:v>SEADieese Desemp</c:v>
                </c:pt>
              </c:strCache>
            </c:strRef>
          </c:tx>
          <c:marker>
            <c:symbol val="none"/>
          </c:marker>
          <c:cat>
            <c:numRef>
              <c:f>'Plan Resultados ValoresTeste'!$A$95:$A$251</c:f>
              <c:numCache>
                <c:formatCode>mmm/yy</c:formatCode>
                <c:ptCount val="157"/>
                <c:pt idx="0">
                  <c:v>37316</c:v>
                </c:pt>
                <c:pt idx="1">
                  <c:v>37347</c:v>
                </c:pt>
                <c:pt idx="2">
                  <c:v>37377</c:v>
                </c:pt>
                <c:pt idx="3">
                  <c:v>37408</c:v>
                </c:pt>
                <c:pt idx="4">
                  <c:v>37438</c:v>
                </c:pt>
                <c:pt idx="5">
                  <c:v>37469</c:v>
                </c:pt>
                <c:pt idx="6">
                  <c:v>37500</c:v>
                </c:pt>
                <c:pt idx="7">
                  <c:v>37530</c:v>
                </c:pt>
                <c:pt idx="8">
                  <c:v>37561</c:v>
                </c:pt>
                <c:pt idx="9">
                  <c:v>37591</c:v>
                </c:pt>
                <c:pt idx="10">
                  <c:v>37622</c:v>
                </c:pt>
                <c:pt idx="11">
                  <c:v>37653</c:v>
                </c:pt>
                <c:pt idx="12">
                  <c:v>37681</c:v>
                </c:pt>
                <c:pt idx="13">
                  <c:v>37712</c:v>
                </c:pt>
                <c:pt idx="14">
                  <c:v>37742</c:v>
                </c:pt>
                <c:pt idx="15">
                  <c:v>37773</c:v>
                </c:pt>
                <c:pt idx="16">
                  <c:v>37803</c:v>
                </c:pt>
                <c:pt idx="17">
                  <c:v>37834</c:v>
                </c:pt>
                <c:pt idx="18">
                  <c:v>37865</c:v>
                </c:pt>
                <c:pt idx="19">
                  <c:v>37895</c:v>
                </c:pt>
                <c:pt idx="20">
                  <c:v>37926</c:v>
                </c:pt>
                <c:pt idx="21">
                  <c:v>37956</c:v>
                </c:pt>
                <c:pt idx="22">
                  <c:v>37987</c:v>
                </c:pt>
                <c:pt idx="23">
                  <c:v>38018</c:v>
                </c:pt>
                <c:pt idx="24">
                  <c:v>38047</c:v>
                </c:pt>
                <c:pt idx="25">
                  <c:v>38078</c:v>
                </c:pt>
                <c:pt idx="26">
                  <c:v>38108</c:v>
                </c:pt>
                <c:pt idx="27">
                  <c:v>38139</c:v>
                </c:pt>
                <c:pt idx="28">
                  <c:v>38169</c:v>
                </c:pt>
                <c:pt idx="29">
                  <c:v>38200</c:v>
                </c:pt>
                <c:pt idx="30">
                  <c:v>38231</c:v>
                </c:pt>
                <c:pt idx="31">
                  <c:v>38261</c:v>
                </c:pt>
                <c:pt idx="32">
                  <c:v>38292</c:v>
                </c:pt>
                <c:pt idx="33">
                  <c:v>38322</c:v>
                </c:pt>
                <c:pt idx="34">
                  <c:v>38353</c:v>
                </c:pt>
                <c:pt idx="35">
                  <c:v>38384</c:v>
                </c:pt>
                <c:pt idx="36">
                  <c:v>38412</c:v>
                </c:pt>
                <c:pt idx="37">
                  <c:v>38443</c:v>
                </c:pt>
                <c:pt idx="38">
                  <c:v>38473</c:v>
                </c:pt>
                <c:pt idx="39">
                  <c:v>38504</c:v>
                </c:pt>
                <c:pt idx="40">
                  <c:v>38534</c:v>
                </c:pt>
                <c:pt idx="41">
                  <c:v>38565</c:v>
                </c:pt>
                <c:pt idx="42">
                  <c:v>38596</c:v>
                </c:pt>
                <c:pt idx="43">
                  <c:v>38626</c:v>
                </c:pt>
                <c:pt idx="44">
                  <c:v>38657</c:v>
                </c:pt>
                <c:pt idx="45">
                  <c:v>38687</c:v>
                </c:pt>
                <c:pt idx="46">
                  <c:v>38718</c:v>
                </c:pt>
                <c:pt idx="47">
                  <c:v>38749</c:v>
                </c:pt>
                <c:pt idx="48">
                  <c:v>38777</c:v>
                </c:pt>
                <c:pt idx="49">
                  <c:v>38808</c:v>
                </c:pt>
                <c:pt idx="50">
                  <c:v>38838</c:v>
                </c:pt>
                <c:pt idx="51">
                  <c:v>38869</c:v>
                </c:pt>
                <c:pt idx="52">
                  <c:v>38899</c:v>
                </c:pt>
                <c:pt idx="53">
                  <c:v>38930</c:v>
                </c:pt>
                <c:pt idx="54">
                  <c:v>38961</c:v>
                </c:pt>
                <c:pt idx="55">
                  <c:v>38991</c:v>
                </c:pt>
                <c:pt idx="56">
                  <c:v>39022</c:v>
                </c:pt>
                <c:pt idx="57">
                  <c:v>39052</c:v>
                </c:pt>
                <c:pt idx="58">
                  <c:v>39083</c:v>
                </c:pt>
                <c:pt idx="59">
                  <c:v>39114</c:v>
                </c:pt>
                <c:pt idx="60">
                  <c:v>39142</c:v>
                </c:pt>
                <c:pt idx="61">
                  <c:v>39173</c:v>
                </c:pt>
                <c:pt idx="62">
                  <c:v>39203</c:v>
                </c:pt>
                <c:pt idx="63">
                  <c:v>39234</c:v>
                </c:pt>
                <c:pt idx="64">
                  <c:v>39264</c:v>
                </c:pt>
                <c:pt idx="65">
                  <c:v>39295</c:v>
                </c:pt>
                <c:pt idx="66">
                  <c:v>39326</c:v>
                </c:pt>
                <c:pt idx="67">
                  <c:v>39356</c:v>
                </c:pt>
                <c:pt idx="68">
                  <c:v>39387</c:v>
                </c:pt>
                <c:pt idx="69">
                  <c:v>39417</c:v>
                </c:pt>
                <c:pt idx="70">
                  <c:v>39448</c:v>
                </c:pt>
                <c:pt idx="71">
                  <c:v>39479</c:v>
                </c:pt>
                <c:pt idx="72">
                  <c:v>39508</c:v>
                </c:pt>
                <c:pt idx="73">
                  <c:v>39539</c:v>
                </c:pt>
                <c:pt idx="74">
                  <c:v>39569</c:v>
                </c:pt>
                <c:pt idx="75">
                  <c:v>39600</c:v>
                </c:pt>
                <c:pt idx="76">
                  <c:v>39630</c:v>
                </c:pt>
                <c:pt idx="77">
                  <c:v>39661</c:v>
                </c:pt>
                <c:pt idx="78">
                  <c:v>39692</c:v>
                </c:pt>
                <c:pt idx="79">
                  <c:v>39722</c:v>
                </c:pt>
                <c:pt idx="80">
                  <c:v>39753</c:v>
                </c:pt>
                <c:pt idx="81">
                  <c:v>39783</c:v>
                </c:pt>
                <c:pt idx="82">
                  <c:v>39814</c:v>
                </c:pt>
                <c:pt idx="83">
                  <c:v>39845</c:v>
                </c:pt>
                <c:pt idx="84">
                  <c:v>39873</c:v>
                </c:pt>
                <c:pt idx="85">
                  <c:v>39904</c:v>
                </c:pt>
                <c:pt idx="86">
                  <c:v>39934</c:v>
                </c:pt>
                <c:pt idx="87">
                  <c:v>39965</c:v>
                </c:pt>
                <c:pt idx="88">
                  <c:v>39995</c:v>
                </c:pt>
                <c:pt idx="89">
                  <c:v>40026</c:v>
                </c:pt>
                <c:pt idx="90">
                  <c:v>40057</c:v>
                </c:pt>
                <c:pt idx="91">
                  <c:v>40087</c:v>
                </c:pt>
                <c:pt idx="92">
                  <c:v>40118</c:v>
                </c:pt>
                <c:pt idx="93">
                  <c:v>40148</c:v>
                </c:pt>
                <c:pt idx="94">
                  <c:v>40179</c:v>
                </c:pt>
                <c:pt idx="95">
                  <c:v>40210</c:v>
                </c:pt>
                <c:pt idx="96">
                  <c:v>40238</c:v>
                </c:pt>
                <c:pt idx="97">
                  <c:v>40269</c:v>
                </c:pt>
                <c:pt idx="98">
                  <c:v>40299</c:v>
                </c:pt>
                <c:pt idx="99">
                  <c:v>40330</c:v>
                </c:pt>
                <c:pt idx="100">
                  <c:v>40360</c:v>
                </c:pt>
                <c:pt idx="101">
                  <c:v>40391</c:v>
                </c:pt>
                <c:pt idx="102">
                  <c:v>40422</c:v>
                </c:pt>
                <c:pt idx="103">
                  <c:v>40452</c:v>
                </c:pt>
                <c:pt idx="104">
                  <c:v>40483</c:v>
                </c:pt>
                <c:pt idx="105">
                  <c:v>40513</c:v>
                </c:pt>
                <c:pt idx="106">
                  <c:v>40544</c:v>
                </c:pt>
                <c:pt idx="107">
                  <c:v>40575</c:v>
                </c:pt>
                <c:pt idx="108">
                  <c:v>40603</c:v>
                </c:pt>
                <c:pt idx="109">
                  <c:v>40634</c:v>
                </c:pt>
                <c:pt idx="110">
                  <c:v>40664</c:v>
                </c:pt>
                <c:pt idx="111">
                  <c:v>40695</c:v>
                </c:pt>
                <c:pt idx="112">
                  <c:v>40725</c:v>
                </c:pt>
                <c:pt idx="113">
                  <c:v>40756</c:v>
                </c:pt>
                <c:pt idx="114">
                  <c:v>40787</c:v>
                </c:pt>
                <c:pt idx="115">
                  <c:v>40817</c:v>
                </c:pt>
                <c:pt idx="116">
                  <c:v>40848</c:v>
                </c:pt>
                <c:pt idx="117">
                  <c:v>40878</c:v>
                </c:pt>
                <c:pt idx="118">
                  <c:v>40909</c:v>
                </c:pt>
                <c:pt idx="119">
                  <c:v>40940</c:v>
                </c:pt>
                <c:pt idx="120">
                  <c:v>40969</c:v>
                </c:pt>
                <c:pt idx="121">
                  <c:v>41000</c:v>
                </c:pt>
                <c:pt idx="122">
                  <c:v>41030</c:v>
                </c:pt>
                <c:pt idx="123">
                  <c:v>41061</c:v>
                </c:pt>
                <c:pt idx="124">
                  <c:v>41091</c:v>
                </c:pt>
                <c:pt idx="125">
                  <c:v>41122</c:v>
                </c:pt>
                <c:pt idx="126">
                  <c:v>41153</c:v>
                </c:pt>
                <c:pt idx="127">
                  <c:v>41183</c:v>
                </c:pt>
                <c:pt idx="128">
                  <c:v>41214</c:v>
                </c:pt>
                <c:pt idx="129">
                  <c:v>41244</c:v>
                </c:pt>
                <c:pt idx="130">
                  <c:v>41275</c:v>
                </c:pt>
                <c:pt idx="131">
                  <c:v>41306</c:v>
                </c:pt>
                <c:pt idx="132">
                  <c:v>41334</c:v>
                </c:pt>
                <c:pt idx="133">
                  <c:v>41365</c:v>
                </c:pt>
                <c:pt idx="134">
                  <c:v>41395</c:v>
                </c:pt>
                <c:pt idx="135">
                  <c:v>41426</c:v>
                </c:pt>
                <c:pt idx="136">
                  <c:v>41456</c:v>
                </c:pt>
                <c:pt idx="137">
                  <c:v>41487</c:v>
                </c:pt>
                <c:pt idx="138">
                  <c:v>41518</c:v>
                </c:pt>
                <c:pt idx="139">
                  <c:v>41548</c:v>
                </c:pt>
                <c:pt idx="140">
                  <c:v>41579</c:v>
                </c:pt>
                <c:pt idx="141">
                  <c:v>41609</c:v>
                </c:pt>
                <c:pt idx="142">
                  <c:v>41640</c:v>
                </c:pt>
                <c:pt idx="143">
                  <c:v>41671</c:v>
                </c:pt>
                <c:pt idx="144">
                  <c:v>41699</c:v>
                </c:pt>
                <c:pt idx="145">
                  <c:v>41730</c:v>
                </c:pt>
                <c:pt idx="146">
                  <c:v>41760</c:v>
                </c:pt>
                <c:pt idx="147">
                  <c:v>41791</c:v>
                </c:pt>
                <c:pt idx="148">
                  <c:v>41821</c:v>
                </c:pt>
                <c:pt idx="149">
                  <c:v>41852</c:v>
                </c:pt>
                <c:pt idx="150">
                  <c:v>41883</c:v>
                </c:pt>
                <c:pt idx="151">
                  <c:v>41913</c:v>
                </c:pt>
                <c:pt idx="152">
                  <c:v>41944</c:v>
                </c:pt>
                <c:pt idx="153">
                  <c:v>41974</c:v>
                </c:pt>
                <c:pt idx="154">
                  <c:v>42005</c:v>
                </c:pt>
                <c:pt idx="155">
                  <c:v>42036</c:v>
                </c:pt>
                <c:pt idx="156">
                  <c:v>42064</c:v>
                </c:pt>
              </c:numCache>
            </c:numRef>
          </c:cat>
          <c:val>
            <c:numRef>
              <c:f>'Plan Resultados ValoresTeste'!$D$95:$D$251</c:f>
              <c:numCache>
                <c:formatCode>0.000</c:formatCode>
                <c:ptCount val="157"/>
                <c:pt idx="0">
                  <c:v>12.8</c:v>
                </c:pt>
                <c:pt idx="1">
                  <c:v>13.3</c:v>
                </c:pt>
                <c:pt idx="2">
                  <c:v>12.8</c:v>
                </c:pt>
                <c:pt idx="3">
                  <c:v>12</c:v>
                </c:pt>
                <c:pt idx="4">
                  <c:v>11.5</c:v>
                </c:pt>
                <c:pt idx="5">
                  <c:v>11.8</c:v>
                </c:pt>
                <c:pt idx="6">
                  <c:v>12.2</c:v>
                </c:pt>
                <c:pt idx="7">
                  <c:v>12.3</c:v>
                </c:pt>
                <c:pt idx="8">
                  <c:v>12</c:v>
                </c:pt>
                <c:pt idx="9">
                  <c:v>11.4</c:v>
                </c:pt>
                <c:pt idx="10">
                  <c:v>11.2</c:v>
                </c:pt>
                <c:pt idx="11">
                  <c:v>11.9</c:v>
                </c:pt>
                <c:pt idx="12">
                  <c:v>12.7</c:v>
                </c:pt>
                <c:pt idx="13">
                  <c:v>13.6</c:v>
                </c:pt>
                <c:pt idx="14">
                  <c:v>13.4</c:v>
                </c:pt>
                <c:pt idx="15">
                  <c:v>13.2</c:v>
                </c:pt>
                <c:pt idx="16">
                  <c:v>12.7</c:v>
                </c:pt>
                <c:pt idx="17">
                  <c:v>12.9</c:v>
                </c:pt>
                <c:pt idx="18">
                  <c:v>13.2</c:v>
                </c:pt>
                <c:pt idx="19">
                  <c:v>13.2</c:v>
                </c:pt>
                <c:pt idx="20">
                  <c:v>12.6</c:v>
                </c:pt>
                <c:pt idx="21">
                  <c:v>12</c:v>
                </c:pt>
                <c:pt idx="22">
                  <c:v>11.9</c:v>
                </c:pt>
                <c:pt idx="23">
                  <c:v>12.6</c:v>
                </c:pt>
                <c:pt idx="24">
                  <c:v>13.3</c:v>
                </c:pt>
                <c:pt idx="25">
                  <c:v>13.2</c:v>
                </c:pt>
                <c:pt idx="26">
                  <c:v>12.3</c:v>
                </c:pt>
                <c:pt idx="27">
                  <c:v>11.8</c:v>
                </c:pt>
                <c:pt idx="28">
                  <c:v>11.7</c:v>
                </c:pt>
                <c:pt idx="29">
                  <c:v>11.7</c:v>
                </c:pt>
                <c:pt idx="30">
                  <c:v>11.4</c:v>
                </c:pt>
                <c:pt idx="31">
                  <c:v>10.8</c:v>
                </c:pt>
                <c:pt idx="32">
                  <c:v>10.4</c:v>
                </c:pt>
                <c:pt idx="33">
                  <c:v>10</c:v>
                </c:pt>
                <c:pt idx="34">
                  <c:v>9.9</c:v>
                </c:pt>
                <c:pt idx="35">
                  <c:v>10.4</c:v>
                </c:pt>
                <c:pt idx="36">
                  <c:v>10.9</c:v>
                </c:pt>
                <c:pt idx="37">
                  <c:v>11.1</c:v>
                </c:pt>
                <c:pt idx="38">
                  <c:v>11</c:v>
                </c:pt>
                <c:pt idx="39">
                  <c:v>11</c:v>
                </c:pt>
                <c:pt idx="40">
                  <c:v>10.8</c:v>
                </c:pt>
                <c:pt idx="41">
                  <c:v>10.6</c:v>
                </c:pt>
                <c:pt idx="42">
                  <c:v>10.4</c:v>
                </c:pt>
                <c:pt idx="43">
                  <c:v>10.6</c:v>
                </c:pt>
                <c:pt idx="44">
                  <c:v>10.199999999999999</c:v>
                </c:pt>
                <c:pt idx="45">
                  <c:v>9.6999999999999993</c:v>
                </c:pt>
                <c:pt idx="46">
                  <c:v>9.5</c:v>
                </c:pt>
                <c:pt idx="47">
                  <c:v>10.199999999999999</c:v>
                </c:pt>
                <c:pt idx="48">
                  <c:v>10.9</c:v>
                </c:pt>
                <c:pt idx="49">
                  <c:v>11.2</c:v>
                </c:pt>
                <c:pt idx="50">
                  <c:v>11.3</c:v>
                </c:pt>
                <c:pt idx="51">
                  <c:v>11.3</c:v>
                </c:pt>
                <c:pt idx="52">
                  <c:v>11.3</c:v>
                </c:pt>
                <c:pt idx="53">
                  <c:v>10.7</c:v>
                </c:pt>
                <c:pt idx="54">
                  <c:v>10.3</c:v>
                </c:pt>
                <c:pt idx="55">
                  <c:v>9.6</c:v>
                </c:pt>
                <c:pt idx="56">
                  <c:v>9.1</c:v>
                </c:pt>
                <c:pt idx="57">
                  <c:v>9</c:v>
                </c:pt>
                <c:pt idx="58">
                  <c:v>9</c:v>
                </c:pt>
                <c:pt idx="59">
                  <c:v>9.6999999999999993</c:v>
                </c:pt>
                <c:pt idx="60">
                  <c:v>10.4</c:v>
                </c:pt>
                <c:pt idx="61">
                  <c:v>10.9</c:v>
                </c:pt>
                <c:pt idx="62">
                  <c:v>10.6</c:v>
                </c:pt>
                <c:pt idx="63">
                  <c:v>10.3</c:v>
                </c:pt>
                <c:pt idx="64">
                  <c:v>10.5</c:v>
                </c:pt>
                <c:pt idx="65">
                  <c:v>10.4</c:v>
                </c:pt>
                <c:pt idx="66">
                  <c:v>10.5</c:v>
                </c:pt>
                <c:pt idx="67">
                  <c:v>10</c:v>
                </c:pt>
                <c:pt idx="68">
                  <c:v>10</c:v>
                </c:pt>
                <c:pt idx="69">
                  <c:v>9.3000000000000007</c:v>
                </c:pt>
                <c:pt idx="70">
                  <c:v>9.3000000000000007</c:v>
                </c:pt>
                <c:pt idx="71">
                  <c:v>9.1</c:v>
                </c:pt>
                <c:pt idx="72">
                  <c:v>9.6</c:v>
                </c:pt>
                <c:pt idx="73">
                  <c:v>9.8000000000000007</c:v>
                </c:pt>
                <c:pt idx="74">
                  <c:v>9.8000000000000007</c:v>
                </c:pt>
                <c:pt idx="75">
                  <c:v>9.6999999999999993</c:v>
                </c:pt>
                <c:pt idx="76">
                  <c:v>9.6</c:v>
                </c:pt>
                <c:pt idx="77">
                  <c:v>9.4</c:v>
                </c:pt>
                <c:pt idx="78">
                  <c:v>9.3000000000000007</c:v>
                </c:pt>
                <c:pt idx="79">
                  <c:v>8.5</c:v>
                </c:pt>
                <c:pt idx="80">
                  <c:v>8.6</c:v>
                </c:pt>
                <c:pt idx="81">
                  <c:v>8.3000000000000007</c:v>
                </c:pt>
                <c:pt idx="82">
                  <c:v>9.1999999999999993</c:v>
                </c:pt>
                <c:pt idx="83">
                  <c:v>9.8000000000000007</c:v>
                </c:pt>
                <c:pt idx="84">
                  <c:v>10.8</c:v>
                </c:pt>
                <c:pt idx="85">
                  <c:v>10.9</c:v>
                </c:pt>
                <c:pt idx="86">
                  <c:v>10.8</c:v>
                </c:pt>
                <c:pt idx="87">
                  <c:v>10.3</c:v>
                </c:pt>
                <c:pt idx="88">
                  <c:v>10.5</c:v>
                </c:pt>
                <c:pt idx="89">
                  <c:v>10.1</c:v>
                </c:pt>
                <c:pt idx="90">
                  <c:v>10.1</c:v>
                </c:pt>
                <c:pt idx="91">
                  <c:v>9.9</c:v>
                </c:pt>
                <c:pt idx="92">
                  <c:v>9.4</c:v>
                </c:pt>
                <c:pt idx="93">
                  <c:v>8.5</c:v>
                </c:pt>
                <c:pt idx="94">
                  <c:v>8</c:v>
                </c:pt>
                <c:pt idx="95">
                  <c:v>8.5</c:v>
                </c:pt>
                <c:pt idx="96">
                  <c:v>9.6</c:v>
                </c:pt>
                <c:pt idx="97">
                  <c:v>9.8000000000000007</c:v>
                </c:pt>
                <c:pt idx="98">
                  <c:v>9.6999999999999993</c:v>
                </c:pt>
                <c:pt idx="99">
                  <c:v>9.5</c:v>
                </c:pt>
                <c:pt idx="100">
                  <c:v>9.4</c:v>
                </c:pt>
                <c:pt idx="101">
                  <c:v>9.3000000000000007</c:v>
                </c:pt>
                <c:pt idx="102">
                  <c:v>8.6999999999999993</c:v>
                </c:pt>
                <c:pt idx="103">
                  <c:v>8.4</c:v>
                </c:pt>
                <c:pt idx="104">
                  <c:v>8.1</c:v>
                </c:pt>
                <c:pt idx="105">
                  <c:v>7.4</c:v>
                </c:pt>
                <c:pt idx="106">
                  <c:v>8</c:v>
                </c:pt>
                <c:pt idx="107">
                  <c:v>8.1</c:v>
                </c:pt>
                <c:pt idx="108">
                  <c:v>9</c:v>
                </c:pt>
                <c:pt idx="109">
                  <c:v>8.8000000000000007</c:v>
                </c:pt>
                <c:pt idx="110">
                  <c:v>8.5</c:v>
                </c:pt>
                <c:pt idx="111">
                  <c:v>8.6999999999999993</c:v>
                </c:pt>
                <c:pt idx="112">
                  <c:v>8.8000000000000007</c:v>
                </c:pt>
                <c:pt idx="113">
                  <c:v>9</c:v>
                </c:pt>
                <c:pt idx="114">
                  <c:v>8.5</c:v>
                </c:pt>
                <c:pt idx="115">
                  <c:v>7.9</c:v>
                </c:pt>
                <c:pt idx="116">
                  <c:v>7.5</c:v>
                </c:pt>
                <c:pt idx="117">
                  <c:v>6.9</c:v>
                </c:pt>
                <c:pt idx="118">
                  <c:v>7.6</c:v>
                </c:pt>
                <c:pt idx="119">
                  <c:v>8.4</c:v>
                </c:pt>
                <c:pt idx="120">
                  <c:v>9.1</c:v>
                </c:pt>
                <c:pt idx="121">
                  <c:v>9.1</c:v>
                </c:pt>
                <c:pt idx="122">
                  <c:v>8.8000000000000007</c:v>
                </c:pt>
                <c:pt idx="123">
                  <c:v>9</c:v>
                </c:pt>
                <c:pt idx="124">
                  <c:v>9.1</c:v>
                </c:pt>
                <c:pt idx="125">
                  <c:v>9.4</c:v>
                </c:pt>
                <c:pt idx="126">
                  <c:v>9.1</c:v>
                </c:pt>
                <c:pt idx="127">
                  <c:v>8.5</c:v>
                </c:pt>
                <c:pt idx="128">
                  <c:v>7.9</c:v>
                </c:pt>
                <c:pt idx="129">
                  <c:v>7.6</c:v>
                </c:pt>
                <c:pt idx="130">
                  <c:v>7.8</c:v>
                </c:pt>
                <c:pt idx="131">
                  <c:v>8.1999999999999993</c:v>
                </c:pt>
                <c:pt idx="132">
                  <c:v>8.8000000000000007</c:v>
                </c:pt>
                <c:pt idx="133">
                  <c:v>9.1</c:v>
                </c:pt>
                <c:pt idx="134">
                  <c:v>9</c:v>
                </c:pt>
                <c:pt idx="135">
                  <c:v>9.1</c:v>
                </c:pt>
                <c:pt idx="136">
                  <c:v>9</c:v>
                </c:pt>
                <c:pt idx="137">
                  <c:v>8.6</c:v>
                </c:pt>
                <c:pt idx="138">
                  <c:v>8.1</c:v>
                </c:pt>
                <c:pt idx="139">
                  <c:v>7.7</c:v>
                </c:pt>
                <c:pt idx="140">
                  <c:v>7.5</c:v>
                </c:pt>
                <c:pt idx="141">
                  <c:v>7.5</c:v>
                </c:pt>
                <c:pt idx="142">
                  <c:v>7.8</c:v>
                </c:pt>
                <c:pt idx="143">
                  <c:v>8.6999999999999993</c:v>
                </c:pt>
                <c:pt idx="144">
                  <c:v>9.4</c:v>
                </c:pt>
                <c:pt idx="145">
                  <c:v>9.6</c:v>
                </c:pt>
                <c:pt idx="146">
                  <c:v>9.5</c:v>
                </c:pt>
                <c:pt idx="147">
                  <c:v>9.4</c:v>
                </c:pt>
                <c:pt idx="148">
                  <c:v>9.4</c:v>
                </c:pt>
                <c:pt idx="149">
                  <c:v>9.1999999999999993</c:v>
                </c:pt>
                <c:pt idx="150">
                  <c:v>8.6999999999999993</c:v>
                </c:pt>
                <c:pt idx="151">
                  <c:v>8.1</c:v>
                </c:pt>
                <c:pt idx="152">
                  <c:v>7.9</c:v>
                </c:pt>
                <c:pt idx="153">
                  <c:v>8</c:v>
                </c:pt>
                <c:pt idx="154">
                  <c:v>7.9</c:v>
                </c:pt>
                <c:pt idx="155">
                  <c:v>8.6999999999999993</c:v>
                </c:pt>
                <c:pt idx="156">
                  <c:v>9.4</c:v>
                </c:pt>
              </c:numCache>
            </c:numRef>
          </c:val>
        </c:ser>
        <c:ser>
          <c:idx val="4"/>
          <c:order val="1"/>
          <c:tx>
            <c:strRef>
              <c:f>'Plan Resultados ValoresTeste'!$H$2</c:f>
              <c:strCache>
                <c:ptCount val="1"/>
                <c:pt idx="0">
                  <c:v>IBGE S Desemp Nov Reg</c:v>
                </c:pt>
              </c:strCache>
            </c:strRef>
          </c:tx>
          <c:marker>
            <c:symbol val="none"/>
          </c:marker>
          <c:cat>
            <c:numRef>
              <c:f>'Plan Resultados ValoresTeste'!$A$95:$A$251</c:f>
              <c:numCache>
                <c:formatCode>mmm/yy</c:formatCode>
                <c:ptCount val="157"/>
                <c:pt idx="0">
                  <c:v>37316</c:v>
                </c:pt>
                <c:pt idx="1">
                  <c:v>37347</c:v>
                </c:pt>
                <c:pt idx="2">
                  <c:v>37377</c:v>
                </c:pt>
                <c:pt idx="3">
                  <c:v>37408</c:v>
                </c:pt>
                <c:pt idx="4">
                  <c:v>37438</c:v>
                </c:pt>
                <c:pt idx="5">
                  <c:v>37469</c:v>
                </c:pt>
                <c:pt idx="6">
                  <c:v>37500</c:v>
                </c:pt>
                <c:pt idx="7">
                  <c:v>37530</c:v>
                </c:pt>
                <c:pt idx="8">
                  <c:v>37561</c:v>
                </c:pt>
                <c:pt idx="9">
                  <c:v>37591</c:v>
                </c:pt>
                <c:pt idx="10">
                  <c:v>37622</c:v>
                </c:pt>
                <c:pt idx="11">
                  <c:v>37653</c:v>
                </c:pt>
                <c:pt idx="12">
                  <c:v>37681</c:v>
                </c:pt>
                <c:pt idx="13">
                  <c:v>37712</c:v>
                </c:pt>
                <c:pt idx="14">
                  <c:v>37742</c:v>
                </c:pt>
                <c:pt idx="15">
                  <c:v>37773</c:v>
                </c:pt>
                <c:pt idx="16">
                  <c:v>37803</c:v>
                </c:pt>
                <c:pt idx="17">
                  <c:v>37834</c:v>
                </c:pt>
                <c:pt idx="18">
                  <c:v>37865</c:v>
                </c:pt>
                <c:pt idx="19">
                  <c:v>37895</c:v>
                </c:pt>
                <c:pt idx="20">
                  <c:v>37926</c:v>
                </c:pt>
                <c:pt idx="21">
                  <c:v>37956</c:v>
                </c:pt>
                <c:pt idx="22">
                  <c:v>37987</c:v>
                </c:pt>
                <c:pt idx="23">
                  <c:v>38018</c:v>
                </c:pt>
                <c:pt idx="24">
                  <c:v>38047</c:v>
                </c:pt>
                <c:pt idx="25">
                  <c:v>38078</c:v>
                </c:pt>
                <c:pt idx="26">
                  <c:v>38108</c:v>
                </c:pt>
                <c:pt idx="27">
                  <c:v>38139</c:v>
                </c:pt>
                <c:pt idx="28">
                  <c:v>38169</c:v>
                </c:pt>
                <c:pt idx="29">
                  <c:v>38200</c:v>
                </c:pt>
                <c:pt idx="30">
                  <c:v>38231</c:v>
                </c:pt>
                <c:pt idx="31">
                  <c:v>38261</c:v>
                </c:pt>
                <c:pt idx="32">
                  <c:v>38292</c:v>
                </c:pt>
                <c:pt idx="33">
                  <c:v>38322</c:v>
                </c:pt>
                <c:pt idx="34">
                  <c:v>38353</c:v>
                </c:pt>
                <c:pt idx="35">
                  <c:v>38384</c:v>
                </c:pt>
                <c:pt idx="36">
                  <c:v>38412</c:v>
                </c:pt>
                <c:pt idx="37">
                  <c:v>38443</c:v>
                </c:pt>
                <c:pt idx="38">
                  <c:v>38473</c:v>
                </c:pt>
                <c:pt idx="39">
                  <c:v>38504</c:v>
                </c:pt>
                <c:pt idx="40">
                  <c:v>38534</c:v>
                </c:pt>
                <c:pt idx="41">
                  <c:v>38565</c:v>
                </c:pt>
                <c:pt idx="42">
                  <c:v>38596</c:v>
                </c:pt>
                <c:pt idx="43">
                  <c:v>38626</c:v>
                </c:pt>
                <c:pt idx="44">
                  <c:v>38657</c:v>
                </c:pt>
                <c:pt idx="45">
                  <c:v>38687</c:v>
                </c:pt>
                <c:pt idx="46">
                  <c:v>38718</c:v>
                </c:pt>
                <c:pt idx="47">
                  <c:v>38749</c:v>
                </c:pt>
                <c:pt idx="48">
                  <c:v>38777</c:v>
                </c:pt>
                <c:pt idx="49">
                  <c:v>38808</c:v>
                </c:pt>
                <c:pt idx="50">
                  <c:v>38838</c:v>
                </c:pt>
                <c:pt idx="51">
                  <c:v>38869</c:v>
                </c:pt>
                <c:pt idx="52">
                  <c:v>38899</c:v>
                </c:pt>
                <c:pt idx="53">
                  <c:v>38930</c:v>
                </c:pt>
                <c:pt idx="54">
                  <c:v>38961</c:v>
                </c:pt>
                <c:pt idx="55">
                  <c:v>38991</c:v>
                </c:pt>
                <c:pt idx="56">
                  <c:v>39022</c:v>
                </c:pt>
                <c:pt idx="57">
                  <c:v>39052</c:v>
                </c:pt>
                <c:pt idx="58">
                  <c:v>39083</c:v>
                </c:pt>
                <c:pt idx="59">
                  <c:v>39114</c:v>
                </c:pt>
                <c:pt idx="60">
                  <c:v>39142</c:v>
                </c:pt>
                <c:pt idx="61">
                  <c:v>39173</c:v>
                </c:pt>
                <c:pt idx="62">
                  <c:v>39203</c:v>
                </c:pt>
                <c:pt idx="63">
                  <c:v>39234</c:v>
                </c:pt>
                <c:pt idx="64">
                  <c:v>39264</c:v>
                </c:pt>
                <c:pt idx="65">
                  <c:v>39295</c:v>
                </c:pt>
                <c:pt idx="66">
                  <c:v>39326</c:v>
                </c:pt>
                <c:pt idx="67">
                  <c:v>39356</c:v>
                </c:pt>
                <c:pt idx="68">
                  <c:v>39387</c:v>
                </c:pt>
                <c:pt idx="69">
                  <c:v>39417</c:v>
                </c:pt>
                <c:pt idx="70">
                  <c:v>39448</c:v>
                </c:pt>
                <c:pt idx="71">
                  <c:v>39479</c:v>
                </c:pt>
                <c:pt idx="72">
                  <c:v>39508</c:v>
                </c:pt>
                <c:pt idx="73">
                  <c:v>39539</c:v>
                </c:pt>
                <c:pt idx="74">
                  <c:v>39569</c:v>
                </c:pt>
                <c:pt idx="75">
                  <c:v>39600</c:v>
                </c:pt>
                <c:pt idx="76">
                  <c:v>39630</c:v>
                </c:pt>
                <c:pt idx="77">
                  <c:v>39661</c:v>
                </c:pt>
                <c:pt idx="78">
                  <c:v>39692</c:v>
                </c:pt>
                <c:pt idx="79">
                  <c:v>39722</c:v>
                </c:pt>
                <c:pt idx="80">
                  <c:v>39753</c:v>
                </c:pt>
                <c:pt idx="81">
                  <c:v>39783</c:v>
                </c:pt>
                <c:pt idx="82">
                  <c:v>39814</c:v>
                </c:pt>
                <c:pt idx="83">
                  <c:v>39845</c:v>
                </c:pt>
                <c:pt idx="84">
                  <c:v>39873</c:v>
                </c:pt>
                <c:pt idx="85">
                  <c:v>39904</c:v>
                </c:pt>
                <c:pt idx="86">
                  <c:v>39934</c:v>
                </c:pt>
                <c:pt idx="87">
                  <c:v>39965</c:v>
                </c:pt>
                <c:pt idx="88">
                  <c:v>39995</c:v>
                </c:pt>
                <c:pt idx="89">
                  <c:v>40026</c:v>
                </c:pt>
                <c:pt idx="90">
                  <c:v>40057</c:v>
                </c:pt>
                <c:pt idx="91">
                  <c:v>40087</c:v>
                </c:pt>
                <c:pt idx="92">
                  <c:v>40118</c:v>
                </c:pt>
                <c:pt idx="93">
                  <c:v>40148</c:v>
                </c:pt>
                <c:pt idx="94">
                  <c:v>40179</c:v>
                </c:pt>
                <c:pt idx="95">
                  <c:v>40210</c:v>
                </c:pt>
                <c:pt idx="96">
                  <c:v>40238</c:v>
                </c:pt>
                <c:pt idx="97">
                  <c:v>40269</c:v>
                </c:pt>
                <c:pt idx="98">
                  <c:v>40299</c:v>
                </c:pt>
                <c:pt idx="99">
                  <c:v>40330</c:v>
                </c:pt>
                <c:pt idx="100">
                  <c:v>40360</c:v>
                </c:pt>
                <c:pt idx="101">
                  <c:v>40391</c:v>
                </c:pt>
                <c:pt idx="102">
                  <c:v>40422</c:v>
                </c:pt>
                <c:pt idx="103">
                  <c:v>40452</c:v>
                </c:pt>
                <c:pt idx="104">
                  <c:v>40483</c:v>
                </c:pt>
                <c:pt idx="105">
                  <c:v>40513</c:v>
                </c:pt>
                <c:pt idx="106">
                  <c:v>40544</c:v>
                </c:pt>
                <c:pt idx="107">
                  <c:v>40575</c:v>
                </c:pt>
                <c:pt idx="108">
                  <c:v>40603</c:v>
                </c:pt>
                <c:pt idx="109">
                  <c:v>40634</c:v>
                </c:pt>
                <c:pt idx="110">
                  <c:v>40664</c:v>
                </c:pt>
                <c:pt idx="111">
                  <c:v>40695</c:v>
                </c:pt>
                <c:pt idx="112">
                  <c:v>40725</c:v>
                </c:pt>
                <c:pt idx="113">
                  <c:v>40756</c:v>
                </c:pt>
                <c:pt idx="114">
                  <c:v>40787</c:v>
                </c:pt>
                <c:pt idx="115">
                  <c:v>40817</c:v>
                </c:pt>
                <c:pt idx="116">
                  <c:v>40848</c:v>
                </c:pt>
                <c:pt idx="117">
                  <c:v>40878</c:v>
                </c:pt>
                <c:pt idx="118">
                  <c:v>40909</c:v>
                </c:pt>
                <c:pt idx="119">
                  <c:v>40940</c:v>
                </c:pt>
                <c:pt idx="120">
                  <c:v>40969</c:v>
                </c:pt>
                <c:pt idx="121">
                  <c:v>41000</c:v>
                </c:pt>
                <c:pt idx="122">
                  <c:v>41030</c:v>
                </c:pt>
                <c:pt idx="123">
                  <c:v>41061</c:v>
                </c:pt>
                <c:pt idx="124">
                  <c:v>41091</c:v>
                </c:pt>
                <c:pt idx="125">
                  <c:v>41122</c:v>
                </c:pt>
                <c:pt idx="126">
                  <c:v>41153</c:v>
                </c:pt>
                <c:pt idx="127">
                  <c:v>41183</c:v>
                </c:pt>
                <c:pt idx="128">
                  <c:v>41214</c:v>
                </c:pt>
                <c:pt idx="129">
                  <c:v>41244</c:v>
                </c:pt>
                <c:pt idx="130">
                  <c:v>41275</c:v>
                </c:pt>
                <c:pt idx="131">
                  <c:v>41306</c:v>
                </c:pt>
                <c:pt idx="132">
                  <c:v>41334</c:v>
                </c:pt>
                <c:pt idx="133">
                  <c:v>41365</c:v>
                </c:pt>
                <c:pt idx="134">
                  <c:v>41395</c:v>
                </c:pt>
                <c:pt idx="135">
                  <c:v>41426</c:v>
                </c:pt>
                <c:pt idx="136">
                  <c:v>41456</c:v>
                </c:pt>
                <c:pt idx="137">
                  <c:v>41487</c:v>
                </c:pt>
                <c:pt idx="138">
                  <c:v>41518</c:v>
                </c:pt>
                <c:pt idx="139">
                  <c:v>41548</c:v>
                </c:pt>
                <c:pt idx="140">
                  <c:v>41579</c:v>
                </c:pt>
                <c:pt idx="141">
                  <c:v>41609</c:v>
                </c:pt>
                <c:pt idx="142">
                  <c:v>41640</c:v>
                </c:pt>
                <c:pt idx="143">
                  <c:v>41671</c:v>
                </c:pt>
                <c:pt idx="144">
                  <c:v>41699</c:v>
                </c:pt>
                <c:pt idx="145">
                  <c:v>41730</c:v>
                </c:pt>
                <c:pt idx="146">
                  <c:v>41760</c:v>
                </c:pt>
                <c:pt idx="147">
                  <c:v>41791</c:v>
                </c:pt>
                <c:pt idx="148">
                  <c:v>41821</c:v>
                </c:pt>
                <c:pt idx="149">
                  <c:v>41852</c:v>
                </c:pt>
                <c:pt idx="150">
                  <c:v>41883</c:v>
                </c:pt>
                <c:pt idx="151">
                  <c:v>41913</c:v>
                </c:pt>
                <c:pt idx="152">
                  <c:v>41944</c:v>
                </c:pt>
                <c:pt idx="153">
                  <c:v>41974</c:v>
                </c:pt>
                <c:pt idx="154">
                  <c:v>42005</c:v>
                </c:pt>
                <c:pt idx="155">
                  <c:v>42036</c:v>
                </c:pt>
                <c:pt idx="156">
                  <c:v>42064</c:v>
                </c:pt>
              </c:numCache>
            </c:numRef>
          </c:cat>
          <c:val>
            <c:numRef>
              <c:f>'Plan Resultados ValoresTeste'!$H$95:$H$251</c:f>
              <c:numCache>
                <c:formatCode>0.000</c:formatCode>
                <c:ptCount val="157"/>
                <c:pt idx="0">
                  <c:v>12.525260596688872</c:v>
                </c:pt>
                <c:pt idx="1">
                  <c:v>12.300716147739521</c:v>
                </c:pt>
                <c:pt idx="2">
                  <c:v>11.963899474315497</c:v>
                </c:pt>
                <c:pt idx="3">
                  <c:v>11.795491137603483</c:v>
                </c:pt>
                <c:pt idx="4">
                  <c:v>11.963899474315497</c:v>
                </c:pt>
                <c:pt idx="5">
                  <c:v>11.851627249840821</c:v>
                </c:pt>
                <c:pt idx="6">
                  <c:v>11.739355025366145</c:v>
                </c:pt>
                <c:pt idx="7">
                  <c:v>11.570946688654132</c:v>
                </c:pt>
                <c:pt idx="8">
                  <c:v>11.40253835194212</c:v>
                </c:pt>
                <c:pt idx="9">
                  <c:v>11.177993902992768</c:v>
                </c:pt>
                <c:pt idx="10">
                  <c:v>11.570946688654132</c:v>
                </c:pt>
                <c:pt idx="11">
                  <c:v>11.795491137603483</c:v>
                </c:pt>
                <c:pt idx="12">
                  <c:v>12.076171698790169</c:v>
                </c:pt>
                <c:pt idx="13">
                  <c:v>12.300716147739521</c:v>
                </c:pt>
                <c:pt idx="14">
                  <c:v>12.525260596688872</c:v>
                </c:pt>
                <c:pt idx="15">
                  <c:v>12.58139670892621</c:v>
                </c:pt>
                <c:pt idx="16">
                  <c:v>12.469124484451534</c:v>
                </c:pt>
                <c:pt idx="17">
                  <c:v>12.637532821163546</c:v>
                </c:pt>
                <c:pt idx="18">
                  <c:v>12.58139670892621</c:v>
                </c:pt>
                <c:pt idx="19">
                  <c:v>12.58139670892621</c:v>
                </c:pt>
                <c:pt idx="20">
                  <c:v>12.132307811027509</c:v>
                </c:pt>
                <c:pt idx="21">
                  <c:v>11.40253835194212</c:v>
                </c:pt>
                <c:pt idx="22">
                  <c:v>11.851627249840821</c:v>
                </c:pt>
                <c:pt idx="23">
                  <c:v>12.020035586552833</c:v>
                </c:pt>
                <c:pt idx="24">
                  <c:v>12.469124484451534</c:v>
                </c:pt>
                <c:pt idx="25">
                  <c:v>12.637532821163546</c:v>
                </c:pt>
                <c:pt idx="26">
                  <c:v>12.132307811027509</c:v>
                </c:pt>
                <c:pt idx="27">
                  <c:v>11.851627249840821</c:v>
                </c:pt>
                <c:pt idx="28">
                  <c:v>11.570946688654132</c:v>
                </c:pt>
                <c:pt idx="29">
                  <c:v>11.683218913128808</c:v>
                </c:pt>
                <c:pt idx="30">
                  <c:v>11.40253835194212</c:v>
                </c:pt>
                <c:pt idx="31">
                  <c:v>11.177993902992768</c:v>
                </c:pt>
                <c:pt idx="32">
                  <c:v>11.290266127467444</c:v>
                </c:pt>
                <c:pt idx="33">
                  <c:v>10.67276889285673</c:v>
                </c:pt>
                <c:pt idx="34">
                  <c:v>11.009585566280755</c:v>
                </c:pt>
                <c:pt idx="35">
                  <c:v>11.290266127467444</c:v>
                </c:pt>
                <c:pt idx="36">
                  <c:v>11.40253835194212</c:v>
                </c:pt>
                <c:pt idx="37">
                  <c:v>11.346402239704782</c:v>
                </c:pt>
                <c:pt idx="38">
                  <c:v>11.009585566280755</c:v>
                </c:pt>
                <c:pt idx="39">
                  <c:v>10.560496668382054</c:v>
                </c:pt>
                <c:pt idx="40">
                  <c:v>10.616632780619392</c:v>
                </c:pt>
                <c:pt idx="41">
                  <c:v>10.560496668382054</c:v>
                </c:pt>
                <c:pt idx="42">
                  <c:v>10.728905005094067</c:v>
                </c:pt>
                <c:pt idx="43">
                  <c:v>10.67276889285673</c:v>
                </c:pt>
                <c:pt idx="44">
                  <c:v>10.67276889285673</c:v>
                </c:pt>
                <c:pt idx="45">
                  <c:v>9.9991355460086773</c:v>
                </c:pt>
                <c:pt idx="46">
                  <c:v>10.504360556144718</c:v>
                </c:pt>
                <c:pt idx="47">
                  <c:v>10.953449454043419</c:v>
                </c:pt>
                <c:pt idx="48">
                  <c:v>11.121857790755431</c:v>
                </c:pt>
                <c:pt idx="49">
                  <c:v>11.121857790755431</c:v>
                </c:pt>
                <c:pt idx="50">
                  <c:v>11.009585566280755</c:v>
                </c:pt>
                <c:pt idx="51">
                  <c:v>11.121857790755431</c:v>
                </c:pt>
                <c:pt idx="52">
                  <c:v>11.346402239704782</c:v>
                </c:pt>
                <c:pt idx="53">
                  <c:v>11.234130015230106</c:v>
                </c:pt>
                <c:pt idx="54">
                  <c:v>10.897313341806079</c:v>
                </c:pt>
                <c:pt idx="55">
                  <c:v>10.785041117331406</c:v>
                </c:pt>
                <c:pt idx="56">
                  <c:v>10.67276889285673</c:v>
                </c:pt>
                <c:pt idx="57">
                  <c:v>9.9991355460086773</c:v>
                </c:pt>
                <c:pt idx="58">
                  <c:v>10.504360556144718</c:v>
                </c:pt>
                <c:pt idx="59">
                  <c:v>10.841177229568743</c:v>
                </c:pt>
                <c:pt idx="60">
                  <c:v>11.009585566280755</c:v>
                </c:pt>
                <c:pt idx="61">
                  <c:v>11.009585566280755</c:v>
                </c:pt>
                <c:pt idx="62">
                  <c:v>11.009585566280755</c:v>
                </c:pt>
                <c:pt idx="63">
                  <c:v>10.728905005094067</c:v>
                </c:pt>
                <c:pt idx="64">
                  <c:v>10.616632780619392</c:v>
                </c:pt>
                <c:pt idx="65">
                  <c:v>10.67276889285673</c:v>
                </c:pt>
                <c:pt idx="66">
                  <c:v>10.335952219432704</c:v>
                </c:pt>
                <c:pt idx="67">
                  <c:v>10.16754388272069</c:v>
                </c:pt>
                <c:pt idx="68">
                  <c:v>9.942999433771341</c:v>
                </c:pt>
                <c:pt idx="69">
                  <c:v>9.4939105358726401</c:v>
                </c:pt>
                <c:pt idx="70">
                  <c:v>9.7745910970593286</c:v>
                </c:pt>
                <c:pt idx="71">
                  <c:v>10.16754388272069</c:v>
                </c:pt>
                <c:pt idx="72">
                  <c:v>10.111407770483353</c:v>
                </c:pt>
                <c:pt idx="73">
                  <c:v>10.055271658246017</c:v>
                </c:pt>
                <c:pt idx="74">
                  <c:v>9.7184549848219905</c:v>
                </c:pt>
                <c:pt idx="75">
                  <c:v>9.7184549848219905</c:v>
                </c:pt>
                <c:pt idx="76">
                  <c:v>9.8307272092966649</c:v>
                </c:pt>
                <c:pt idx="77">
                  <c:v>9.5500466481099764</c:v>
                </c:pt>
                <c:pt idx="78">
                  <c:v>9.6061827603473162</c:v>
                </c:pt>
                <c:pt idx="79">
                  <c:v>9.4939105358726401</c:v>
                </c:pt>
                <c:pt idx="80">
                  <c:v>9.5500466481099764</c:v>
                </c:pt>
                <c:pt idx="81">
                  <c:v>9.1009577502112755</c:v>
                </c:pt>
                <c:pt idx="82">
                  <c:v>9.8868633215340029</c:v>
                </c:pt>
                <c:pt idx="83">
                  <c:v>10.055271658246017</c:v>
                </c:pt>
                <c:pt idx="84">
                  <c:v>10.335952219432704</c:v>
                </c:pt>
                <c:pt idx="85">
                  <c:v>10.279816107195366</c:v>
                </c:pt>
                <c:pt idx="86">
                  <c:v>10.223679994958029</c:v>
                </c:pt>
                <c:pt idx="87">
                  <c:v>9.8307272092966649</c:v>
                </c:pt>
                <c:pt idx="88">
                  <c:v>9.7745910970593286</c:v>
                </c:pt>
                <c:pt idx="89">
                  <c:v>9.8307272092966649</c:v>
                </c:pt>
                <c:pt idx="90">
                  <c:v>9.6061827603473162</c:v>
                </c:pt>
                <c:pt idx="91">
                  <c:v>9.4939105358726401</c:v>
                </c:pt>
                <c:pt idx="92">
                  <c:v>9.4377744236353021</c:v>
                </c:pt>
                <c:pt idx="93">
                  <c:v>9.1009577502112755</c:v>
                </c:pt>
                <c:pt idx="94">
                  <c:v>9.3255021991606277</c:v>
                </c:pt>
                <c:pt idx="95">
                  <c:v>9.4377744236353021</c:v>
                </c:pt>
                <c:pt idx="96">
                  <c:v>9.5500466481099764</c:v>
                </c:pt>
                <c:pt idx="97">
                  <c:v>9.381638311397964</c:v>
                </c:pt>
                <c:pt idx="98">
                  <c:v>9.4939105358726401</c:v>
                </c:pt>
                <c:pt idx="99">
                  <c:v>9.2132299746859516</c:v>
                </c:pt>
                <c:pt idx="100">
                  <c:v>9.1570938624486136</c:v>
                </c:pt>
                <c:pt idx="101">
                  <c:v>9.0448216379739392</c:v>
                </c:pt>
                <c:pt idx="102">
                  <c:v>8.7641410767872507</c:v>
                </c:pt>
                <c:pt idx="103">
                  <c:v>8.7080049645499127</c:v>
                </c:pt>
                <c:pt idx="104">
                  <c:v>8.4834605156005622</c:v>
                </c:pt>
                <c:pt idx="105">
                  <c:v>8.2589160666512118</c:v>
                </c:pt>
                <c:pt idx="106">
                  <c:v>8.7080049645499127</c:v>
                </c:pt>
                <c:pt idx="107">
                  <c:v>8.8764133012619268</c:v>
                </c:pt>
                <c:pt idx="108">
                  <c:v>8.9325494134992631</c:v>
                </c:pt>
                <c:pt idx="109">
                  <c:v>8.8764133012619268</c:v>
                </c:pt>
                <c:pt idx="110">
                  <c:v>8.8764133012619268</c:v>
                </c:pt>
                <c:pt idx="111">
                  <c:v>8.7641410767872507</c:v>
                </c:pt>
                <c:pt idx="112">
                  <c:v>8.6518688523125746</c:v>
                </c:pt>
                <c:pt idx="113">
                  <c:v>8.6518688523125746</c:v>
                </c:pt>
                <c:pt idx="114">
                  <c:v>8.6518688523125746</c:v>
                </c:pt>
                <c:pt idx="115">
                  <c:v>8.5395966278379003</c:v>
                </c:pt>
                <c:pt idx="116">
                  <c:v>8.2027799544138738</c:v>
                </c:pt>
                <c:pt idx="117">
                  <c:v>7.9220993932271861</c:v>
                </c:pt>
                <c:pt idx="118">
                  <c:v>8.3711882911258861</c:v>
                </c:pt>
                <c:pt idx="119">
                  <c:v>8.4834605156005622</c:v>
                </c:pt>
                <c:pt idx="120">
                  <c:v>8.7641410767872507</c:v>
                </c:pt>
                <c:pt idx="121">
                  <c:v>8.6518688523125746</c:v>
                </c:pt>
                <c:pt idx="122">
                  <c:v>8.5395966278379003</c:v>
                </c:pt>
                <c:pt idx="123">
                  <c:v>8.5957327400752384</c:v>
                </c:pt>
                <c:pt idx="124">
                  <c:v>8.3150521788885499</c:v>
                </c:pt>
                <c:pt idx="125">
                  <c:v>8.2589160666512118</c:v>
                </c:pt>
                <c:pt idx="126">
                  <c:v>8.3150521788885499</c:v>
                </c:pt>
                <c:pt idx="127">
                  <c:v>8.2589160666512118</c:v>
                </c:pt>
                <c:pt idx="128">
                  <c:v>8.0343716177018614</c:v>
                </c:pt>
                <c:pt idx="129">
                  <c:v>7.8659632809898481</c:v>
                </c:pt>
                <c:pt idx="130">
                  <c:v>8.3150521788885499</c:v>
                </c:pt>
                <c:pt idx="131">
                  <c:v>8.4273244033632242</c:v>
                </c:pt>
                <c:pt idx="132">
                  <c:v>8.4834605156005622</c:v>
                </c:pt>
                <c:pt idx="133">
                  <c:v>8.5395966278379003</c:v>
                </c:pt>
                <c:pt idx="134">
                  <c:v>8.5395966278379003</c:v>
                </c:pt>
                <c:pt idx="135">
                  <c:v>8.6518688523125746</c:v>
                </c:pt>
                <c:pt idx="136">
                  <c:v>8.4273244033632242</c:v>
                </c:pt>
                <c:pt idx="137">
                  <c:v>8.2589160666512118</c:v>
                </c:pt>
                <c:pt idx="138">
                  <c:v>8.3150521788885499</c:v>
                </c:pt>
                <c:pt idx="139">
                  <c:v>8.2027799544138738</c:v>
                </c:pt>
                <c:pt idx="140">
                  <c:v>7.8659632809898481</c:v>
                </c:pt>
                <c:pt idx="141">
                  <c:v>7.6975549442778348</c:v>
                </c:pt>
                <c:pt idx="142">
                  <c:v>7.9782355054645233</c:v>
                </c:pt>
                <c:pt idx="143">
                  <c:v>8.1466438421765357</c:v>
                </c:pt>
                <c:pt idx="144">
                  <c:v>8.0905077299391976</c:v>
                </c:pt>
                <c:pt idx="145">
                  <c:v>8.0343716177018614</c:v>
                </c:pt>
                <c:pt idx="146">
                  <c:v>8.0343716177018614</c:v>
                </c:pt>
                <c:pt idx="147">
                  <c:v>7.9782355054645233</c:v>
                </c:pt>
                <c:pt idx="148">
                  <c:v>8.0343716177018614</c:v>
                </c:pt>
                <c:pt idx="149">
                  <c:v>8.0905077299391976</c:v>
                </c:pt>
                <c:pt idx="150">
                  <c:v>8.0343716177018614</c:v>
                </c:pt>
                <c:pt idx="151">
                  <c:v>7.9220993932271861</c:v>
                </c:pt>
                <c:pt idx="152">
                  <c:v>7.9782355054645233</c:v>
                </c:pt>
                <c:pt idx="153">
                  <c:v>7.6975549442778348</c:v>
                </c:pt>
                <c:pt idx="154">
                  <c:v>8.2589160666512118</c:v>
                </c:pt>
                <c:pt idx="155">
                  <c:v>8.5957327400752384</c:v>
                </c:pt>
                <c:pt idx="156">
                  <c:v>8.7641410767872507</c:v>
                </c:pt>
              </c:numCache>
            </c:numRef>
          </c:val>
        </c:ser>
        <c:dLbls/>
        <c:marker val="1"/>
        <c:axId val="109724416"/>
        <c:axId val="109725952"/>
      </c:lineChart>
      <c:dateAx>
        <c:axId val="109724416"/>
        <c:scaling>
          <c:orientation val="minMax"/>
        </c:scaling>
        <c:axPos val="b"/>
        <c:numFmt formatCode="mmm/yy" sourceLinked="1"/>
        <c:tickLblPos val="nextTo"/>
        <c:crossAx val="109725952"/>
        <c:crosses val="autoZero"/>
        <c:auto val="1"/>
        <c:lblOffset val="100"/>
        <c:baseTimeUnit val="months"/>
      </c:dateAx>
      <c:valAx>
        <c:axId val="109725952"/>
        <c:scaling>
          <c:orientation val="minMax"/>
          <c:min val="7"/>
        </c:scaling>
        <c:axPos val="l"/>
        <c:majorGridlines/>
        <c:numFmt formatCode="0.000" sourceLinked="1"/>
        <c:tickLblPos val="nextTo"/>
        <c:crossAx val="10972441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511811024" r="0.511811024" t="0.78740157499999996" header="0.31496062000000108" footer="0.31496062000000108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2"/>
          <c:order val="0"/>
          <c:tx>
            <c:strRef>
              <c:f>'Plan Resultados ValoresTeste'!$L$2</c:f>
              <c:strCache>
                <c:ptCount val="1"/>
                <c:pt idx="0">
                  <c:v>IBGE S Rend Ant</c:v>
                </c:pt>
              </c:strCache>
            </c:strRef>
          </c:tx>
          <c:marker>
            <c:symbol val="none"/>
          </c:marker>
          <c:cat>
            <c:numRef>
              <c:f>'Plan Resultados ValoresTeste'!$A$3:$A$103</c:f>
              <c:numCache>
                <c:formatCode>mmm/yy</c:formatCode>
                <c:ptCount val="101"/>
                <c:pt idx="0">
                  <c:v>34516</c:v>
                </c:pt>
                <c:pt idx="1">
                  <c:v>34547</c:v>
                </c:pt>
                <c:pt idx="2">
                  <c:v>34578</c:v>
                </c:pt>
                <c:pt idx="3">
                  <c:v>34608</c:v>
                </c:pt>
                <c:pt idx="4">
                  <c:v>34639</c:v>
                </c:pt>
                <c:pt idx="5">
                  <c:v>34669</c:v>
                </c:pt>
                <c:pt idx="6">
                  <c:v>34700</c:v>
                </c:pt>
                <c:pt idx="7">
                  <c:v>34731</c:v>
                </c:pt>
                <c:pt idx="8">
                  <c:v>34759</c:v>
                </c:pt>
                <c:pt idx="9">
                  <c:v>34790</c:v>
                </c:pt>
                <c:pt idx="10">
                  <c:v>34820</c:v>
                </c:pt>
                <c:pt idx="11">
                  <c:v>34851</c:v>
                </c:pt>
                <c:pt idx="12">
                  <c:v>34881</c:v>
                </c:pt>
                <c:pt idx="13">
                  <c:v>34912</c:v>
                </c:pt>
                <c:pt idx="14">
                  <c:v>34943</c:v>
                </c:pt>
                <c:pt idx="15">
                  <c:v>34973</c:v>
                </c:pt>
                <c:pt idx="16">
                  <c:v>35004</c:v>
                </c:pt>
                <c:pt idx="17">
                  <c:v>35034</c:v>
                </c:pt>
                <c:pt idx="18">
                  <c:v>35065</c:v>
                </c:pt>
                <c:pt idx="19">
                  <c:v>35096</c:v>
                </c:pt>
                <c:pt idx="20">
                  <c:v>35125</c:v>
                </c:pt>
                <c:pt idx="21">
                  <c:v>35156</c:v>
                </c:pt>
                <c:pt idx="22">
                  <c:v>35186</c:v>
                </c:pt>
                <c:pt idx="23">
                  <c:v>35217</c:v>
                </c:pt>
                <c:pt idx="24">
                  <c:v>35247</c:v>
                </c:pt>
                <c:pt idx="25">
                  <c:v>35278</c:v>
                </c:pt>
                <c:pt idx="26">
                  <c:v>35309</c:v>
                </c:pt>
                <c:pt idx="27">
                  <c:v>35339</c:v>
                </c:pt>
                <c:pt idx="28">
                  <c:v>35370</c:v>
                </c:pt>
                <c:pt idx="29">
                  <c:v>35400</c:v>
                </c:pt>
                <c:pt idx="30">
                  <c:v>35431</c:v>
                </c:pt>
                <c:pt idx="31">
                  <c:v>35462</c:v>
                </c:pt>
                <c:pt idx="32">
                  <c:v>35490</c:v>
                </c:pt>
                <c:pt idx="33">
                  <c:v>35521</c:v>
                </c:pt>
                <c:pt idx="34">
                  <c:v>35551</c:v>
                </c:pt>
                <c:pt idx="35">
                  <c:v>35582</c:v>
                </c:pt>
                <c:pt idx="36">
                  <c:v>35612</c:v>
                </c:pt>
                <c:pt idx="37">
                  <c:v>35643</c:v>
                </c:pt>
                <c:pt idx="38">
                  <c:v>35674</c:v>
                </c:pt>
                <c:pt idx="39">
                  <c:v>35704</c:v>
                </c:pt>
                <c:pt idx="40">
                  <c:v>35735</c:v>
                </c:pt>
                <c:pt idx="41">
                  <c:v>35765</c:v>
                </c:pt>
                <c:pt idx="42">
                  <c:v>35796</c:v>
                </c:pt>
                <c:pt idx="43">
                  <c:v>35827</c:v>
                </c:pt>
                <c:pt idx="44">
                  <c:v>35855</c:v>
                </c:pt>
                <c:pt idx="45">
                  <c:v>35886</c:v>
                </c:pt>
                <c:pt idx="46">
                  <c:v>35916</c:v>
                </c:pt>
                <c:pt idx="47">
                  <c:v>35947</c:v>
                </c:pt>
                <c:pt idx="48">
                  <c:v>35977</c:v>
                </c:pt>
                <c:pt idx="49">
                  <c:v>36008</c:v>
                </c:pt>
                <c:pt idx="50">
                  <c:v>36039</c:v>
                </c:pt>
                <c:pt idx="51">
                  <c:v>36069</c:v>
                </c:pt>
                <c:pt idx="52">
                  <c:v>36100</c:v>
                </c:pt>
                <c:pt idx="53">
                  <c:v>36130</c:v>
                </c:pt>
                <c:pt idx="54">
                  <c:v>36161</c:v>
                </c:pt>
                <c:pt idx="55">
                  <c:v>36192</c:v>
                </c:pt>
                <c:pt idx="56">
                  <c:v>36220</c:v>
                </c:pt>
                <c:pt idx="57">
                  <c:v>36251</c:v>
                </c:pt>
                <c:pt idx="58">
                  <c:v>36281</c:v>
                </c:pt>
                <c:pt idx="59">
                  <c:v>36312</c:v>
                </c:pt>
                <c:pt idx="60">
                  <c:v>36342</c:v>
                </c:pt>
                <c:pt idx="61">
                  <c:v>36373</c:v>
                </c:pt>
                <c:pt idx="62">
                  <c:v>36404</c:v>
                </c:pt>
                <c:pt idx="63">
                  <c:v>36434</c:v>
                </c:pt>
                <c:pt idx="64">
                  <c:v>36465</c:v>
                </c:pt>
                <c:pt idx="65">
                  <c:v>36495</c:v>
                </c:pt>
                <c:pt idx="66">
                  <c:v>36526</c:v>
                </c:pt>
                <c:pt idx="67">
                  <c:v>36557</c:v>
                </c:pt>
                <c:pt idx="68">
                  <c:v>36586</c:v>
                </c:pt>
                <c:pt idx="69">
                  <c:v>36617</c:v>
                </c:pt>
                <c:pt idx="70">
                  <c:v>36647</c:v>
                </c:pt>
                <c:pt idx="71">
                  <c:v>36678</c:v>
                </c:pt>
                <c:pt idx="72">
                  <c:v>36708</c:v>
                </c:pt>
                <c:pt idx="73">
                  <c:v>36739</c:v>
                </c:pt>
                <c:pt idx="74">
                  <c:v>36770</c:v>
                </c:pt>
                <c:pt idx="75">
                  <c:v>36800</c:v>
                </c:pt>
                <c:pt idx="76">
                  <c:v>36831</c:v>
                </c:pt>
                <c:pt idx="77">
                  <c:v>36861</c:v>
                </c:pt>
                <c:pt idx="78">
                  <c:v>36892</c:v>
                </c:pt>
                <c:pt idx="79">
                  <c:v>36923</c:v>
                </c:pt>
                <c:pt idx="80">
                  <c:v>36951</c:v>
                </c:pt>
                <c:pt idx="81">
                  <c:v>36982</c:v>
                </c:pt>
                <c:pt idx="82">
                  <c:v>37012</c:v>
                </c:pt>
                <c:pt idx="83">
                  <c:v>37043</c:v>
                </c:pt>
                <c:pt idx="84">
                  <c:v>37073</c:v>
                </c:pt>
                <c:pt idx="85">
                  <c:v>37104</c:v>
                </c:pt>
                <c:pt idx="86">
                  <c:v>37135</c:v>
                </c:pt>
                <c:pt idx="87">
                  <c:v>37165</c:v>
                </c:pt>
                <c:pt idx="88">
                  <c:v>37196</c:v>
                </c:pt>
                <c:pt idx="89">
                  <c:v>37226</c:v>
                </c:pt>
                <c:pt idx="90">
                  <c:v>37257</c:v>
                </c:pt>
                <c:pt idx="91">
                  <c:v>37288</c:v>
                </c:pt>
                <c:pt idx="92">
                  <c:v>37316</c:v>
                </c:pt>
                <c:pt idx="93">
                  <c:v>37347</c:v>
                </c:pt>
                <c:pt idx="94">
                  <c:v>37377</c:v>
                </c:pt>
                <c:pt idx="95">
                  <c:v>37408</c:v>
                </c:pt>
                <c:pt idx="96">
                  <c:v>37438</c:v>
                </c:pt>
                <c:pt idx="97">
                  <c:v>37469</c:v>
                </c:pt>
                <c:pt idx="98">
                  <c:v>37500</c:v>
                </c:pt>
                <c:pt idx="99">
                  <c:v>37530</c:v>
                </c:pt>
                <c:pt idx="100">
                  <c:v>37561</c:v>
                </c:pt>
              </c:numCache>
            </c:numRef>
          </c:cat>
          <c:val>
            <c:numRef>
              <c:f>'Plan Resultados ValoresTeste'!$L$3:$L$103</c:f>
              <c:numCache>
                <c:formatCode>_-* #,##0.00_-;\-* #,##0.00_-;_-* "-"??_-;_-@_-</c:formatCode>
                <c:ptCount val="101"/>
                <c:pt idx="0">
                  <c:v>341.21</c:v>
                </c:pt>
                <c:pt idx="1">
                  <c:v>363.88</c:v>
                </c:pt>
                <c:pt idx="2">
                  <c:v>374.09</c:v>
                </c:pt>
                <c:pt idx="3">
                  <c:v>371.02</c:v>
                </c:pt>
                <c:pt idx="4">
                  <c:v>405.66</c:v>
                </c:pt>
                <c:pt idx="5">
                  <c:v>440.53</c:v>
                </c:pt>
                <c:pt idx="6">
                  <c:v>420.34</c:v>
                </c:pt>
                <c:pt idx="7">
                  <c:v>435.78</c:v>
                </c:pt>
                <c:pt idx="8">
                  <c:v>450.71</c:v>
                </c:pt>
                <c:pt idx="9">
                  <c:v>467.6</c:v>
                </c:pt>
                <c:pt idx="10">
                  <c:v>487.02</c:v>
                </c:pt>
                <c:pt idx="11">
                  <c:v>499.44</c:v>
                </c:pt>
                <c:pt idx="12">
                  <c:v>509.48</c:v>
                </c:pt>
                <c:pt idx="13">
                  <c:v>521.96</c:v>
                </c:pt>
                <c:pt idx="14">
                  <c:v>530.42999999999995</c:v>
                </c:pt>
                <c:pt idx="15">
                  <c:v>537.86</c:v>
                </c:pt>
                <c:pt idx="16">
                  <c:v>561.62</c:v>
                </c:pt>
                <c:pt idx="17">
                  <c:v>600.62</c:v>
                </c:pt>
                <c:pt idx="18">
                  <c:v>576.38</c:v>
                </c:pt>
                <c:pt idx="19">
                  <c:v>587.91</c:v>
                </c:pt>
                <c:pt idx="20">
                  <c:v>587.37</c:v>
                </c:pt>
                <c:pt idx="21">
                  <c:v>594.71</c:v>
                </c:pt>
                <c:pt idx="22">
                  <c:v>609.63</c:v>
                </c:pt>
                <c:pt idx="23">
                  <c:v>619.36</c:v>
                </c:pt>
                <c:pt idx="24">
                  <c:v>639.63</c:v>
                </c:pt>
                <c:pt idx="25">
                  <c:v>644.17999999999995</c:v>
                </c:pt>
                <c:pt idx="26">
                  <c:v>636.42999999999995</c:v>
                </c:pt>
                <c:pt idx="27">
                  <c:v>636.95000000000005</c:v>
                </c:pt>
                <c:pt idx="28">
                  <c:v>641.44000000000005</c:v>
                </c:pt>
                <c:pt idx="29">
                  <c:v>686.66</c:v>
                </c:pt>
                <c:pt idx="30">
                  <c:v>641.75</c:v>
                </c:pt>
                <c:pt idx="31">
                  <c:v>642.73</c:v>
                </c:pt>
                <c:pt idx="32">
                  <c:v>634.11</c:v>
                </c:pt>
                <c:pt idx="33">
                  <c:v>649.94000000000005</c:v>
                </c:pt>
                <c:pt idx="34">
                  <c:v>666.7</c:v>
                </c:pt>
                <c:pt idx="35">
                  <c:v>664.5</c:v>
                </c:pt>
                <c:pt idx="36">
                  <c:v>675.23</c:v>
                </c:pt>
                <c:pt idx="37">
                  <c:v>684.17</c:v>
                </c:pt>
                <c:pt idx="38">
                  <c:v>681.18</c:v>
                </c:pt>
                <c:pt idx="39">
                  <c:v>689.63</c:v>
                </c:pt>
                <c:pt idx="40">
                  <c:v>695.49</c:v>
                </c:pt>
                <c:pt idx="41">
                  <c:v>744.11</c:v>
                </c:pt>
                <c:pt idx="42">
                  <c:v>700.7</c:v>
                </c:pt>
                <c:pt idx="43">
                  <c:v>696.29</c:v>
                </c:pt>
                <c:pt idx="44">
                  <c:v>685</c:v>
                </c:pt>
                <c:pt idx="45">
                  <c:v>679.52</c:v>
                </c:pt>
                <c:pt idx="46">
                  <c:v>675.01</c:v>
                </c:pt>
                <c:pt idx="47">
                  <c:v>682.89</c:v>
                </c:pt>
                <c:pt idx="48">
                  <c:v>678.72</c:v>
                </c:pt>
                <c:pt idx="49">
                  <c:v>685.74</c:v>
                </c:pt>
                <c:pt idx="50">
                  <c:v>685.86</c:v>
                </c:pt>
                <c:pt idx="51">
                  <c:v>695.24</c:v>
                </c:pt>
                <c:pt idx="52">
                  <c:v>715.28</c:v>
                </c:pt>
                <c:pt idx="53">
                  <c:v>758.1</c:v>
                </c:pt>
                <c:pt idx="54">
                  <c:v>687.15</c:v>
                </c:pt>
                <c:pt idx="55">
                  <c:v>678.78</c:v>
                </c:pt>
                <c:pt idx="56">
                  <c:v>677.9</c:v>
                </c:pt>
                <c:pt idx="57">
                  <c:v>676.92</c:v>
                </c:pt>
                <c:pt idx="58">
                  <c:v>676.78</c:v>
                </c:pt>
                <c:pt idx="59">
                  <c:v>683.35</c:v>
                </c:pt>
                <c:pt idx="60">
                  <c:v>674.76</c:v>
                </c:pt>
                <c:pt idx="61">
                  <c:v>676.05</c:v>
                </c:pt>
                <c:pt idx="62">
                  <c:v>679.52</c:v>
                </c:pt>
                <c:pt idx="63">
                  <c:v>688.36</c:v>
                </c:pt>
                <c:pt idx="64">
                  <c:v>707.15</c:v>
                </c:pt>
                <c:pt idx="65">
                  <c:v>757.68</c:v>
                </c:pt>
                <c:pt idx="66">
                  <c:v>707.66</c:v>
                </c:pt>
                <c:pt idx="67">
                  <c:v>702</c:v>
                </c:pt>
                <c:pt idx="68">
                  <c:v>698.34</c:v>
                </c:pt>
                <c:pt idx="69">
                  <c:v>699.57</c:v>
                </c:pt>
                <c:pt idx="70">
                  <c:v>711.64</c:v>
                </c:pt>
                <c:pt idx="71">
                  <c:v>727.58</c:v>
                </c:pt>
                <c:pt idx="72">
                  <c:v>723.91</c:v>
                </c:pt>
                <c:pt idx="73">
                  <c:v>731.5</c:v>
                </c:pt>
                <c:pt idx="74">
                  <c:v>733.99</c:v>
                </c:pt>
                <c:pt idx="75">
                  <c:v>745.84</c:v>
                </c:pt>
                <c:pt idx="76">
                  <c:v>743.99</c:v>
                </c:pt>
                <c:pt idx="77">
                  <c:v>805.07</c:v>
                </c:pt>
                <c:pt idx="78">
                  <c:v>738.5</c:v>
                </c:pt>
                <c:pt idx="79">
                  <c:v>742.25</c:v>
                </c:pt>
                <c:pt idx="80">
                  <c:v>740.08</c:v>
                </c:pt>
                <c:pt idx="81">
                  <c:v>746.12</c:v>
                </c:pt>
                <c:pt idx="82">
                  <c:v>740.4</c:v>
                </c:pt>
                <c:pt idx="83">
                  <c:v>750.8</c:v>
                </c:pt>
                <c:pt idx="84">
                  <c:v>758.05</c:v>
                </c:pt>
                <c:pt idx="85">
                  <c:v>749.53</c:v>
                </c:pt>
                <c:pt idx="86">
                  <c:v>746.35</c:v>
                </c:pt>
                <c:pt idx="87">
                  <c:v>752.82</c:v>
                </c:pt>
                <c:pt idx="88">
                  <c:v>750.92</c:v>
                </c:pt>
                <c:pt idx="89">
                  <c:v>803.45</c:v>
                </c:pt>
                <c:pt idx="90">
                  <c:v>767.92</c:v>
                </c:pt>
                <c:pt idx="91">
                  <c:v>762.51</c:v>
                </c:pt>
                <c:pt idx="92">
                  <c:v>769.27</c:v>
                </c:pt>
                <c:pt idx="93">
                  <c:v>784.33</c:v>
                </c:pt>
                <c:pt idx="94">
                  <c:v>792.76</c:v>
                </c:pt>
                <c:pt idx="95">
                  <c:v>793.61</c:v>
                </c:pt>
                <c:pt idx="96">
                  <c:v>802.09</c:v>
                </c:pt>
                <c:pt idx="97">
                  <c:v>797.05</c:v>
                </c:pt>
                <c:pt idx="98">
                  <c:v>800.29</c:v>
                </c:pt>
                <c:pt idx="99">
                  <c:v>797.82</c:v>
                </c:pt>
                <c:pt idx="100">
                  <c:v>810.48</c:v>
                </c:pt>
              </c:numCache>
            </c:numRef>
          </c:val>
        </c:ser>
        <c:ser>
          <c:idx val="4"/>
          <c:order val="1"/>
          <c:tx>
            <c:strRef>
              <c:f>'Plan Resultados ValoresTeste'!$N$2</c:f>
              <c:strCache>
                <c:ptCount val="1"/>
                <c:pt idx="0">
                  <c:v>IBGE S Rend Ant Reg</c:v>
                </c:pt>
              </c:strCache>
            </c:strRef>
          </c:tx>
          <c:marker>
            <c:symbol val="none"/>
          </c:marker>
          <c:cat>
            <c:numRef>
              <c:f>'Plan Resultados ValoresTeste'!$A$3:$A$103</c:f>
              <c:numCache>
                <c:formatCode>mmm/yy</c:formatCode>
                <c:ptCount val="101"/>
                <c:pt idx="0">
                  <c:v>34516</c:v>
                </c:pt>
                <c:pt idx="1">
                  <c:v>34547</c:v>
                </c:pt>
                <c:pt idx="2">
                  <c:v>34578</c:v>
                </c:pt>
                <c:pt idx="3">
                  <c:v>34608</c:v>
                </c:pt>
                <c:pt idx="4">
                  <c:v>34639</c:v>
                </c:pt>
                <c:pt idx="5">
                  <c:v>34669</c:v>
                </c:pt>
                <c:pt idx="6">
                  <c:v>34700</c:v>
                </c:pt>
                <c:pt idx="7">
                  <c:v>34731</c:v>
                </c:pt>
                <c:pt idx="8">
                  <c:v>34759</c:v>
                </c:pt>
                <c:pt idx="9">
                  <c:v>34790</c:v>
                </c:pt>
                <c:pt idx="10">
                  <c:v>34820</c:v>
                </c:pt>
                <c:pt idx="11">
                  <c:v>34851</c:v>
                </c:pt>
                <c:pt idx="12">
                  <c:v>34881</c:v>
                </c:pt>
                <c:pt idx="13">
                  <c:v>34912</c:v>
                </c:pt>
                <c:pt idx="14">
                  <c:v>34943</c:v>
                </c:pt>
                <c:pt idx="15">
                  <c:v>34973</c:v>
                </c:pt>
                <c:pt idx="16">
                  <c:v>35004</c:v>
                </c:pt>
                <c:pt idx="17">
                  <c:v>35034</c:v>
                </c:pt>
                <c:pt idx="18">
                  <c:v>35065</c:v>
                </c:pt>
                <c:pt idx="19">
                  <c:v>35096</c:v>
                </c:pt>
                <c:pt idx="20">
                  <c:v>35125</c:v>
                </c:pt>
                <c:pt idx="21">
                  <c:v>35156</c:v>
                </c:pt>
                <c:pt idx="22">
                  <c:v>35186</c:v>
                </c:pt>
                <c:pt idx="23">
                  <c:v>35217</c:v>
                </c:pt>
                <c:pt idx="24">
                  <c:v>35247</c:v>
                </c:pt>
                <c:pt idx="25">
                  <c:v>35278</c:v>
                </c:pt>
                <c:pt idx="26">
                  <c:v>35309</c:v>
                </c:pt>
                <c:pt idx="27">
                  <c:v>35339</c:v>
                </c:pt>
                <c:pt idx="28">
                  <c:v>35370</c:v>
                </c:pt>
                <c:pt idx="29">
                  <c:v>35400</c:v>
                </c:pt>
                <c:pt idx="30">
                  <c:v>35431</c:v>
                </c:pt>
                <c:pt idx="31">
                  <c:v>35462</c:v>
                </c:pt>
                <c:pt idx="32">
                  <c:v>35490</c:v>
                </c:pt>
                <c:pt idx="33">
                  <c:v>35521</c:v>
                </c:pt>
                <c:pt idx="34">
                  <c:v>35551</c:v>
                </c:pt>
                <c:pt idx="35">
                  <c:v>35582</c:v>
                </c:pt>
                <c:pt idx="36">
                  <c:v>35612</c:v>
                </c:pt>
                <c:pt idx="37">
                  <c:v>35643</c:v>
                </c:pt>
                <c:pt idx="38">
                  <c:v>35674</c:v>
                </c:pt>
                <c:pt idx="39">
                  <c:v>35704</c:v>
                </c:pt>
                <c:pt idx="40">
                  <c:v>35735</c:v>
                </c:pt>
                <c:pt idx="41">
                  <c:v>35765</c:v>
                </c:pt>
                <c:pt idx="42">
                  <c:v>35796</c:v>
                </c:pt>
                <c:pt idx="43">
                  <c:v>35827</c:v>
                </c:pt>
                <c:pt idx="44">
                  <c:v>35855</c:v>
                </c:pt>
                <c:pt idx="45">
                  <c:v>35886</c:v>
                </c:pt>
                <c:pt idx="46">
                  <c:v>35916</c:v>
                </c:pt>
                <c:pt idx="47">
                  <c:v>35947</c:v>
                </c:pt>
                <c:pt idx="48">
                  <c:v>35977</c:v>
                </c:pt>
                <c:pt idx="49">
                  <c:v>36008</c:v>
                </c:pt>
                <c:pt idx="50">
                  <c:v>36039</c:v>
                </c:pt>
                <c:pt idx="51">
                  <c:v>36069</c:v>
                </c:pt>
                <c:pt idx="52">
                  <c:v>36100</c:v>
                </c:pt>
                <c:pt idx="53">
                  <c:v>36130</c:v>
                </c:pt>
                <c:pt idx="54">
                  <c:v>36161</c:v>
                </c:pt>
                <c:pt idx="55">
                  <c:v>36192</c:v>
                </c:pt>
                <c:pt idx="56">
                  <c:v>36220</c:v>
                </c:pt>
                <c:pt idx="57">
                  <c:v>36251</c:v>
                </c:pt>
                <c:pt idx="58">
                  <c:v>36281</c:v>
                </c:pt>
                <c:pt idx="59">
                  <c:v>36312</c:v>
                </c:pt>
                <c:pt idx="60">
                  <c:v>36342</c:v>
                </c:pt>
                <c:pt idx="61">
                  <c:v>36373</c:v>
                </c:pt>
                <c:pt idx="62">
                  <c:v>36404</c:v>
                </c:pt>
                <c:pt idx="63">
                  <c:v>36434</c:v>
                </c:pt>
                <c:pt idx="64">
                  <c:v>36465</c:v>
                </c:pt>
                <c:pt idx="65">
                  <c:v>36495</c:v>
                </c:pt>
                <c:pt idx="66">
                  <c:v>36526</c:v>
                </c:pt>
                <c:pt idx="67">
                  <c:v>36557</c:v>
                </c:pt>
                <c:pt idx="68">
                  <c:v>36586</c:v>
                </c:pt>
                <c:pt idx="69">
                  <c:v>36617</c:v>
                </c:pt>
                <c:pt idx="70">
                  <c:v>36647</c:v>
                </c:pt>
                <c:pt idx="71">
                  <c:v>36678</c:v>
                </c:pt>
                <c:pt idx="72">
                  <c:v>36708</c:v>
                </c:pt>
                <c:pt idx="73">
                  <c:v>36739</c:v>
                </c:pt>
                <c:pt idx="74">
                  <c:v>36770</c:v>
                </c:pt>
                <c:pt idx="75">
                  <c:v>36800</c:v>
                </c:pt>
                <c:pt idx="76">
                  <c:v>36831</c:v>
                </c:pt>
                <c:pt idx="77">
                  <c:v>36861</c:v>
                </c:pt>
                <c:pt idx="78">
                  <c:v>36892</c:v>
                </c:pt>
                <c:pt idx="79">
                  <c:v>36923</c:v>
                </c:pt>
                <c:pt idx="80">
                  <c:v>36951</c:v>
                </c:pt>
                <c:pt idx="81">
                  <c:v>36982</c:v>
                </c:pt>
                <c:pt idx="82">
                  <c:v>37012</c:v>
                </c:pt>
                <c:pt idx="83">
                  <c:v>37043</c:v>
                </c:pt>
                <c:pt idx="84">
                  <c:v>37073</c:v>
                </c:pt>
                <c:pt idx="85">
                  <c:v>37104</c:v>
                </c:pt>
                <c:pt idx="86">
                  <c:v>37135</c:v>
                </c:pt>
                <c:pt idx="87">
                  <c:v>37165</c:v>
                </c:pt>
                <c:pt idx="88">
                  <c:v>37196</c:v>
                </c:pt>
                <c:pt idx="89">
                  <c:v>37226</c:v>
                </c:pt>
                <c:pt idx="90">
                  <c:v>37257</c:v>
                </c:pt>
                <c:pt idx="91">
                  <c:v>37288</c:v>
                </c:pt>
                <c:pt idx="92">
                  <c:v>37316</c:v>
                </c:pt>
                <c:pt idx="93">
                  <c:v>37347</c:v>
                </c:pt>
                <c:pt idx="94">
                  <c:v>37377</c:v>
                </c:pt>
                <c:pt idx="95">
                  <c:v>37408</c:v>
                </c:pt>
                <c:pt idx="96">
                  <c:v>37438</c:v>
                </c:pt>
                <c:pt idx="97">
                  <c:v>37469</c:v>
                </c:pt>
                <c:pt idx="98">
                  <c:v>37500</c:v>
                </c:pt>
                <c:pt idx="99">
                  <c:v>37530</c:v>
                </c:pt>
                <c:pt idx="100">
                  <c:v>37561</c:v>
                </c:pt>
              </c:numCache>
            </c:numRef>
          </c:cat>
          <c:val>
            <c:numRef>
              <c:f>'Plan Resultados ValoresTeste'!$N$3:$N$103</c:f>
              <c:numCache>
                <c:formatCode>_-* #,##0.00_-;\-* #,##0.00_-;_-* "-"??_-;_-@_-</c:formatCode>
                <c:ptCount val="101"/>
                <c:pt idx="0">
                  <c:v>545.50704748597627</c:v>
                </c:pt>
                <c:pt idx="1">
                  <c:v>563.29974720310543</c:v>
                </c:pt>
                <c:pt idx="2">
                  <c:v>571.31313335713673</c:v>
                </c:pt>
                <c:pt idx="3">
                  <c:v>568.9036235145436</c:v>
                </c:pt>
                <c:pt idx="4">
                  <c:v>596.09105704790738</c:v>
                </c:pt>
                <c:pt idx="5">
                  <c:v>623.45900760530901</c:v>
                </c:pt>
                <c:pt idx="6">
                  <c:v>607.61275232128435</c:v>
                </c:pt>
                <c:pt idx="7">
                  <c:v>619.73093863061274</c:v>
                </c:pt>
                <c:pt idx="8">
                  <c:v>631.44884806055279</c:v>
                </c:pt>
                <c:pt idx="9">
                  <c:v>644.70507647794625</c:v>
                </c:pt>
                <c:pt idx="10">
                  <c:v>659.94699215975697</c:v>
                </c:pt>
                <c:pt idx="11">
                  <c:v>669.69491145780489</c:v>
                </c:pt>
                <c:pt idx="12">
                  <c:v>677.57487198537342</c:v>
                </c:pt>
                <c:pt idx="13">
                  <c:v>687.3698826809964</c:v>
                </c:pt>
                <c:pt idx="14">
                  <c:v>694.0176183053494</c:v>
                </c:pt>
                <c:pt idx="15">
                  <c:v>699.84910303840059</c:v>
                </c:pt>
                <c:pt idx="16">
                  <c:v>718.49729647814434</c:v>
                </c:pt>
                <c:pt idx="17">
                  <c:v>749.10670490196605</c:v>
                </c:pt>
                <c:pt idx="18">
                  <c:v>730.08178028162138</c:v>
                </c:pt>
                <c:pt idx="19">
                  <c:v>739.13117718230512</c:v>
                </c:pt>
                <c:pt idx="20">
                  <c:v>738.70735460412925</c:v>
                </c:pt>
                <c:pt idx="21">
                  <c:v>744.46820224081773</c:v>
                </c:pt>
                <c:pt idx="22">
                  <c:v>756.17826310449504</c:v>
                </c:pt>
                <c:pt idx="23">
                  <c:v>763.81491807792554</c:v>
                </c:pt>
                <c:pt idx="24">
                  <c:v>779.72396189205028</c:v>
                </c:pt>
                <c:pt idx="25">
                  <c:v>783.29505954149613</c:v>
                </c:pt>
                <c:pt idx="26">
                  <c:v>777.2124206880444</c:v>
                </c:pt>
                <c:pt idx="27">
                  <c:v>777.62054613369537</c:v>
                </c:pt>
                <c:pt idx="28">
                  <c:v>781.14455238556616</c:v>
                </c:pt>
                <c:pt idx="29">
                  <c:v>816.63576902467435</c:v>
                </c:pt>
                <c:pt idx="30">
                  <c:v>781.38785793970419</c:v>
                </c:pt>
                <c:pt idx="31">
                  <c:v>782.15701743343107</c:v>
                </c:pt>
                <c:pt idx="32">
                  <c:v>775.39155331514019</c:v>
                </c:pt>
                <c:pt idx="33">
                  <c:v>787.8158337087068</c:v>
                </c:pt>
                <c:pt idx="34">
                  <c:v>800.97003076468764</c:v>
                </c:pt>
                <c:pt idx="35">
                  <c:v>799.24334618693354</c:v>
                </c:pt>
                <c:pt idx="36">
                  <c:v>807.66485778661581</c:v>
                </c:pt>
                <c:pt idx="37">
                  <c:v>814.68147602530723</c:v>
                </c:pt>
                <c:pt idx="38">
                  <c:v>812.33475471281417</c:v>
                </c:pt>
                <c:pt idx="39">
                  <c:v>818.96679320464227</c:v>
                </c:pt>
                <c:pt idx="40">
                  <c:v>823.56605303447816</c:v>
                </c:pt>
                <c:pt idx="41">
                  <c:v>861.72578220284254</c:v>
                </c:pt>
                <c:pt idx="42">
                  <c:v>827.65515605725022</c:v>
                </c:pt>
                <c:pt idx="43">
                  <c:v>824.19393833547952</c:v>
                </c:pt>
                <c:pt idx="44">
                  <c:v>815.33290702509635</c:v>
                </c:pt>
                <c:pt idx="45">
                  <c:v>811.03189271323618</c:v>
                </c:pt>
                <c:pt idx="46">
                  <c:v>807.49218932884037</c:v>
                </c:pt>
                <c:pt idx="47">
                  <c:v>813.67685954370495</c:v>
                </c:pt>
                <c:pt idx="48">
                  <c:v>810.40400741223482</c:v>
                </c:pt>
                <c:pt idx="49">
                  <c:v>815.91370092852264</c:v>
                </c:pt>
                <c:pt idx="50">
                  <c:v>816.00788372367288</c:v>
                </c:pt>
                <c:pt idx="51">
                  <c:v>823.36983887791519</c:v>
                </c:pt>
                <c:pt idx="52">
                  <c:v>839.09836566800197</c:v>
                </c:pt>
                <c:pt idx="53">
                  <c:v>872.70592640410575</c:v>
                </c:pt>
                <c:pt idx="54">
                  <c:v>817.02034877153778</c:v>
                </c:pt>
                <c:pt idx="55">
                  <c:v>810.45109880980988</c:v>
                </c:pt>
                <c:pt idx="56">
                  <c:v>809.76042497870822</c:v>
                </c:pt>
                <c:pt idx="57">
                  <c:v>808.99126548498134</c:v>
                </c:pt>
                <c:pt idx="58">
                  <c:v>808.8813855573062</c:v>
                </c:pt>
                <c:pt idx="59">
                  <c:v>814.03789359178074</c:v>
                </c:pt>
                <c:pt idx="60">
                  <c:v>807.29597517227739</c:v>
                </c:pt>
                <c:pt idx="61">
                  <c:v>808.3084402201423</c:v>
                </c:pt>
                <c:pt idx="62">
                  <c:v>811.03189271323618</c:v>
                </c:pt>
                <c:pt idx="63">
                  <c:v>817.9700252893025</c:v>
                </c:pt>
                <c:pt idx="64">
                  <c:v>832.71748129657453</c:v>
                </c:pt>
                <c:pt idx="65">
                  <c:v>872.37628662108</c:v>
                </c:pt>
                <c:pt idx="66">
                  <c:v>833.11775817596299</c:v>
                </c:pt>
                <c:pt idx="67">
                  <c:v>828.67546967137753</c:v>
                </c:pt>
                <c:pt idx="68">
                  <c:v>825.80289441929585</c:v>
                </c:pt>
                <c:pt idx="69">
                  <c:v>826.76826806958559</c:v>
                </c:pt>
                <c:pt idx="70">
                  <c:v>836.24148754844532</c:v>
                </c:pt>
                <c:pt idx="71">
                  <c:v>848.75210217089966</c:v>
                </c:pt>
                <c:pt idx="72">
                  <c:v>845.87167835255536</c:v>
                </c:pt>
                <c:pt idx="73">
                  <c:v>851.82874014580682</c:v>
                </c:pt>
                <c:pt idx="74">
                  <c:v>853.78303314517393</c:v>
                </c:pt>
                <c:pt idx="75">
                  <c:v>863.08358416625822</c:v>
                </c:pt>
                <c:pt idx="76">
                  <c:v>861.63159940769231</c:v>
                </c:pt>
                <c:pt idx="77">
                  <c:v>909.57064213915476</c:v>
                </c:pt>
                <c:pt idx="78">
                  <c:v>857.32273652956974</c:v>
                </c:pt>
                <c:pt idx="79">
                  <c:v>860.26594887801411</c:v>
                </c:pt>
                <c:pt idx="80">
                  <c:v>858.56280999904766</c:v>
                </c:pt>
                <c:pt idx="81">
                  <c:v>863.30334402160872</c:v>
                </c:pt>
                <c:pt idx="82">
                  <c:v>858.8139641194482</c:v>
                </c:pt>
                <c:pt idx="83">
                  <c:v>866.97647303246731</c:v>
                </c:pt>
                <c:pt idx="84">
                  <c:v>872.6666835727932</c:v>
                </c:pt>
                <c:pt idx="85">
                  <c:v>865.97970511712754</c:v>
                </c:pt>
                <c:pt idx="86">
                  <c:v>863.48386104564668</c:v>
                </c:pt>
                <c:pt idx="87">
                  <c:v>868.56188341749612</c:v>
                </c:pt>
                <c:pt idx="88">
                  <c:v>867.07065582761754</c:v>
                </c:pt>
                <c:pt idx="89">
                  <c:v>908.2991744046268</c:v>
                </c:pt>
                <c:pt idx="90">
                  <c:v>880.41321847389884</c:v>
                </c:pt>
                <c:pt idx="91">
                  <c:v>876.16714412587635</c:v>
                </c:pt>
                <c:pt idx="92">
                  <c:v>881.4727749193388</c:v>
                </c:pt>
                <c:pt idx="93">
                  <c:v>893.2927157106916</c:v>
                </c:pt>
                <c:pt idx="94">
                  <c:v>899.90905706999456</c:v>
                </c:pt>
                <c:pt idx="95">
                  <c:v>900.57618520230858</c:v>
                </c:pt>
                <c:pt idx="96">
                  <c:v>907.23176939292421</c:v>
                </c:pt>
                <c:pt idx="97">
                  <c:v>903.27609199661492</c:v>
                </c:pt>
                <c:pt idx="98">
                  <c:v>905.81902746567084</c:v>
                </c:pt>
                <c:pt idx="99">
                  <c:v>903.88043159882886</c:v>
                </c:pt>
                <c:pt idx="100">
                  <c:v>913.81671648717713</c:v>
                </c:pt>
              </c:numCache>
            </c:numRef>
          </c:val>
        </c:ser>
        <c:dLbls/>
        <c:marker val="1"/>
        <c:axId val="111291776"/>
        <c:axId val="111305856"/>
      </c:lineChart>
      <c:dateAx>
        <c:axId val="111291776"/>
        <c:scaling>
          <c:orientation val="minMax"/>
        </c:scaling>
        <c:axPos val="b"/>
        <c:numFmt formatCode="mmm/yy" sourceLinked="1"/>
        <c:tickLblPos val="nextTo"/>
        <c:crossAx val="111305856"/>
        <c:crosses val="autoZero"/>
        <c:auto val="1"/>
        <c:lblOffset val="100"/>
        <c:baseTimeUnit val="months"/>
      </c:dateAx>
      <c:valAx>
        <c:axId val="111305856"/>
        <c:scaling>
          <c:orientation val="minMax"/>
          <c:max val="950"/>
          <c:min val="300"/>
        </c:scaling>
        <c:axPos val="l"/>
        <c:majorGridlines/>
        <c:numFmt formatCode="_-* #,##0.00_-;\-* #,##0.00_-;_-* &quot;-&quot;??_-;_-@_-" sourceLinked="1"/>
        <c:tickLblPos val="nextTo"/>
        <c:crossAx val="11129177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511811024" r="0.511811024" t="0.78740157499999996" header="0.31496062000000108" footer="0.31496062000000108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2"/>
          <c:order val="0"/>
          <c:tx>
            <c:strRef>
              <c:f>'Plan Resultados ValoresTeste'!$K$2</c:f>
              <c:strCache>
                <c:ptCount val="1"/>
                <c:pt idx="0">
                  <c:v>SEADieese Rend</c:v>
                </c:pt>
              </c:strCache>
            </c:strRef>
          </c:tx>
          <c:marker>
            <c:symbol val="none"/>
          </c:marker>
          <c:cat>
            <c:numRef>
              <c:f>'Plan Resultados ValoresTeste'!$A$3:$A$103</c:f>
              <c:numCache>
                <c:formatCode>mmm/yy</c:formatCode>
                <c:ptCount val="101"/>
                <c:pt idx="0">
                  <c:v>34516</c:v>
                </c:pt>
                <c:pt idx="1">
                  <c:v>34547</c:v>
                </c:pt>
                <c:pt idx="2">
                  <c:v>34578</c:v>
                </c:pt>
                <c:pt idx="3">
                  <c:v>34608</c:v>
                </c:pt>
                <c:pt idx="4">
                  <c:v>34639</c:v>
                </c:pt>
                <c:pt idx="5">
                  <c:v>34669</c:v>
                </c:pt>
                <c:pt idx="6">
                  <c:v>34700</c:v>
                </c:pt>
                <c:pt idx="7">
                  <c:v>34731</c:v>
                </c:pt>
                <c:pt idx="8">
                  <c:v>34759</c:v>
                </c:pt>
                <c:pt idx="9">
                  <c:v>34790</c:v>
                </c:pt>
                <c:pt idx="10">
                  <c:v>34820</c:v>
                </c:pt>
                <c:pt idx="11">
                  <c:v>34851</c:v>
                </c:pt>
                <c:pt idx="12">
                  <c:v>34881</c:v>
                </c:pt>
                <c:pt idx="13">
                  <c:v>34912</c:v>
                </c:pt>
                <c:pt idx="14">
                  <c:v>34943</c:v>
                </c:pt>
                <c:pt idx="15">
                  <c:v>34973</c:v>
                </c:pt>
                <c:pt idx="16">
                  <c:v>35004</c:v>
                </c:pt>
                <c:pt idx="17">
                  <c:v>35034</c:v>
                </c:pt>
                <c:pt idx="18">
                  <c:v>35065</c:v>
                </c:pt>
                <c:pt idx="19">
                  <c:v>35096</c:v>
                </c:pt>
                <c:pt idx="20">
                  <c:v>35125</c:v>
                </c:pt>
                <c:pt idx="21">
                  <c:v>35156</c:v>
                </c:pt>
                <c:pt idx="22">
                  <c:v>35186</c:v>
                </c:pt>
                <c:pt idx="23">
                  <c:v>35217</c:v>
                </c:pt>
                <c:pt idx="24">
                  <c:v>35247</c:v>
                </c:pt>
                <c:pt idx="25">
                  <c:v>35278</c:v>
                </c:pt>
                <c:pt idx="26">
                  <c:v>35309</c:v>
                </c:pt>
                <c:pt idx="27">
                  <c:v>35339</c:v>
                </c:pt>
                <c:pt idx="28">
                  <c:v>35370</c:v>
                </c:pt>
                <c:pt idx="29">
                  <c:v>35400</c:v>
                </c:pt>
                <c:pt idx="30">
                  <c:v>35431</c:v>
                </c:pt>
                <c:pt idx="31">
                  <c:v>35462</c:v>
                </c:pt>
                <c:pt idx="32">
                  <c:v>35490</c:v>
                </c:pt>
                <c:pt idx="33">
                  <c:v>35521</c:v>
                </c:pt>
                <c:pt idx="34">
                  <c:v>35551</c:v>
                </c:pt>
                <c:pt idx="35">
                  <c:v>35582</c:v>
                </c:pt>
                <c:pt idx="36">
                  <c:v>35612</c:v>
                </c:pt>
                <c:pt idx="37">
                  <c:v>35643</c:v>
                </c:pt>
                <c:pt idx="38">
                  <c:v>35674</c:v>
                </c:pt>
                <c:pt idx="39">
                  <c:v>35704</c:v>
                </c:pt>
                <c:pt idx="40">
                  <c:v>35735</c:v>
                </c:pt>
                <c:pt idx="41">
                  <c:v>35765</c:v>
                </c:pt>
                <c:pt idx="42">
                  <c:v>35796</c:v>
                </c:pt>
                <c:pt idx="43">
                  <c:v>35827</c:v>
                </c:pt>
                <c:pt idx="44">
                  <c:v>35855</c:v>
                </c:pt>
                <c:pt idx="45">
                  <c:v>35886</c:v>
                </c:pt>
                <c:pt idx="46">
                  <c:v>35916</c:v>
                </c:pt>
                <c:pt idx="47">
                  <c:v>35947</c:v>
                </c:pt>
                <c:pt idx="48">
                  <c:v>35977</c:v>
                </c:pt>
                <c:pt idx="49">
                  <c:v>36008</c:v>
                </c:pt>
                <c:pt idx="50">
                  <c:v>36039</c:v>
                </c:pt>
                <c:pt idx="51">
                  <c:v>36069</c:v>
                </c:pt>
                <c:pt idx="52">
                  <c:v>36100</c:v>
                </c:pt>
                <c:pt idx="53">
                  <c:v>36130</c:v>
                </c:pt>
                <c:pt idx="54">
                  <c:v>36161</c:v>
                </c:pt>
                <c:pt idx="55">
                  <c:v>36192</c:v>
                </c:pt>
                <c:pt idx="56">
                  <c:v>36220</c:v>
                </c:pt>
                <c:pt idx="57">
                  <c:v>36251</c:v>
                </c:pt>
                <c:pt idx="58">
                  <c:v>36281</c:v>
                </c:pt>
                <c:pt idx="59">
                  <c:v>36312</c:v>
                </c:pt>
                <c:pt idx="60">
                  <c:v>36342</c:v>
                </c:pt>
                <c:pt idx="61">
                  <c:v>36373</c:v>
                </c:pt>
                <c:pt idx="62">
                  <c:v>36404</c:v>
                </c:pt>
                <c:pt idx="63">
                  <c:v>36434</c:v>
                </c:pt>
                <c:pt idx="64">
                  <c:v>36465</c:v>
                </c:pt>
                <c:pt idx="65">
                  <c:v>36495</c:v>
                </c:pt>
                <c:pt idx="66">
                  <c:v>36526</c:v>
                </c:pt>
                <c:pt idx="67">
                  <c:v>36557</c:v>
                </c:pt>
                <c:pt idx="68">
                  <c:v>36586</c:v>
                </c:pt>
                <c:pt idx="69">
                  <c:v>36617</c:v>
                </c:pt>
                <c:pt idx="70">
                  <c:v>36647</c:v>
                </c:pt>
                <c:pt idx="71">
                  <c:v>36678</c:v>
                </c:pt>
                <c:pt idx="72">
                  <c:v>36708</c:v>
                </c:pt>
                <c:pt idx="73">
                  <c:v>36739</c:v>
                </c:pt>
                <c:pt idx="74">
                  <c:v>36770</c:v>
                </c:pt>
                <c:pt idx="75">
                  <c:v>36800</c:v>
                </c:pt>
                <c:pt idx="76">
                  <c:v>36831</c:v>
                </c:pt>
                <c:pt idx="77">
                  <c:v>36861</c:v>
                </c:pt>
                <c:pt idx="78">
                  <c:v>36892</c:v>
                </c:pt>
                <c:pt idx="79">
                  <c:v>36923</c:v>
                </c:pt>
                <c:pt idx="80">
                  <c:v>36951</c:v>
                </c:pt>
                <c:pt idx="81">
                  <c:v>36982</c:v>
                </c:pt>
                <c:pt idx="82">
                  <c:v>37012</c:v>
                </c:pt>
                <c:pt idx="83">
                  <c:v>37043</c:v>
                </c:pt>
                <c:pt idx="84">
                  <c:v>37073</c:v>
                </c:pt>
                <c:pt idx="85">
                  <c:v>37104</c:v>
                </c:pt>
                <c:pt idx="86">
                  <c:v>37135</c:v>
                </c:pt>
                <c:pt idx="87">
                  <c:v>37165</c:v>
                </c:pt>
                <c:pt idx="88">
                  <c:v>37196</c:v>
                </c:pt>
                <c:pt idx="89">
                  <c:v>37226</c:v>
                </c:pt>
                <c:pt idx="90">
                  <c:v>37257</c:v>
                </c:pt>
                <c:pt idx="91">
                  <c:v>37288</c:v>
                </c:pt>
                <c:pt idx="92">
                  <c:v>37316</c:v>
                </c:pt>
                <c:pt idx="93">
                  <c:v>37347</c:v>
                </c:pt>
                <c:pt idx="94">
                  <c:v>37377</c:v>
                </c:pt>
                <c:pt idx="95">
                  <c:v>37408</c:v>
                </c:pt>
                <c:pt idx="96">
                  <c:v>37438</c:v>
                </c:pt>
                <c:pt idx="97">
                  <c:v>37469</c:v>
                </c:pt>
                <c:pt idx="98">
                  <c:v>37500</c:v>
                </c:pt>
                <c:pt idx="99">
                  <c:v>37530</c:v>
                </c:pt>
                <c:pt idx="100">
                  <c:v>37561</c:v>
                </c:pt>
              </c:numCache>
            </c:numRef>
          </c:cat>
          <c:val>
            <c:numRef>
              <c:f>'Plan Resultados ValoresTeste'!$K$3:$K$103</c:f>
              <c:numCache>
                <c:formatCode>_-* #,##0.00_-;\-* #,##0.00_-;_-* "-"??_-;_-@_-</c:formatCode>
                <c:ptCount val="101"/>
                <c:pt idx="0">
                  <c:v>426</c:v>
                </c:pt>
                <c:pt idx="1">
                  <c:v>464</c:v>
                </c:pt>
                <c:pt idx="2">
                  <c:v>493</c:v>
                </c:pt>
                <c:pt idx="3">
                  <c:v>510</c:v>
                </c:pt>
                <c:pt idx="4">
                  <c:v>548</c:v>
                </c:pt>
                <c:pt idx="5">
                  <c:v>599</c:v>
                </c:pt>
                <c:pt idx="6">
                  <c:v>588</c:v>
                </c:pt>
                <c:pt idx="7">
                  <c:v>607</c:v>
                </c:pt>
                <c:pt idx="8">
                  <c:v>607</c:v>
                </c:pt>
                <c:pt idx="9">
                  <c:v>603</c:v>
                </c:pt>
                <c:pt idx="10">
                  <c:v>689</c:v>
                </c:pt>
                <c:pt idx="11">
                  <c:v>690</c:v>
                </c:pt>
                <c:pt idx="12">
                  <c:v>646</c:v>
                </c:pt>
                <c:pt idx="13">
                  <c:v>737</c:v>
                </c:pt>
                <c:pt idx="14">
                  <c:v>711</c:v>
                </c:pt>
                <c:pt idx="15">
                  <c:v>701</c:v>
                </c:pt>
                <c:pt idx="16">
                  <c:v>748</c:v>
                </c:pt>
                <c:pt idx="17">
                  <c:v>771</c:v>
                </c:pt>
                <c:pt idx="18">
                  <c:v>728</c:v>
                </c:pt>
                <c:pt idx="19">
                  <c:v>753</c:v>
                </c:pt>
                <c:pt idx="20">
                  <c:v>749</c:v>
                </c:pt>
                <c:pt idx="21">
                  <c:v>771</c:v>
                </c:pt>
                <c:pt idx="22">
                  <c:v>747</c:v>
                </c:pt>
                <c:pt idx="23">
                  <c:v>822</c:v>
                </c:pt>
                <c:pt idx="24">
                  <c:v>792</c:v>
                </c:pt>
                <c:pt idx="25">
                  <c:v>822</c:v>
                </c:pt>
                <c:pt idx="26">
                  <c:v>891</c:v>
                </c:pt>
                <c:pt idx="27">
                  <c:v>789</c:v>
                </c:pt>
                <c:pt idx="28">
                  <c:v>844</c:v>
                </c:pt>
                <c:pt idx="29">
                  <c:v>886</c:v>
                </c:pt>
                <c:pt idx="30">
                  <c:v>807</c:v>
                </c:pt>
                <c:pt idx="31">
                  <c:v>862</c:v>
                </c:pt>
                <c:pt idx="32">
                  <c:v>935</c:v>
                </c:pt>
                <c:pt idx="33">
                  <c:v>777</c:v>
                </c:pt>
                <c:pt idx="34">
                  <c:v>842</c:v>
                </c:pt>
                <c:pt idx="35">
                  <c:v>924</c:v>
                </c:pt>
                <c:pt idx="36">
                  <c:v>813</c:v>
                </c:pt>
                <c:pt idx="37">
                  <c:v>840</c:v>
                </c:pt>
                <c:pt idx="38">
                  <c:v>971</c:v>
                </c:pt>
                <c:pt idx="39">
                  <c:v>776</c:v>
                </c:pt>
                <c:pt idx="40">
                  <c:v>829</c:v>
                </c:pt>
                <c:pt idx="41">
                  <c:v>913</c:v>
                </c:pt>
                <c:pt idx="42">
                  <c:v>790</c:v>
                </c:pt>
                <c:pt idx="43">
                  <c:v>870</c:v>
                </c:pt>
                <c:pt idx="44">
                  <c:v>909</c:v>
                </c:pt>
                <c:pt idx="45">
                  <c:v>794</c:v>
                </c:pt>
                <c:pt idx="46">
                  <c:v>889</c:v>
                </c:pt>
                <c:pt idx="47">
                  <c:v>920</c:v>
                </c:pt>
                <c:pt idx="48">
                  <c:v>780</c:v>
                </c:pt>
                <c:pt idx="49">
                  <c:v>812</c:v>
                </c:pt>
                <c:pt idx="50">
                  <c:v>910</c:v>
                </c:pt>
                <c:pt idx="51">
                  <c:v>776</c:v>
                </c:pt>
                <c:pt idx="52">
                  <c:v>845</c:v>
                </c:pt>
                <c:pt idx="53">
                  <c:v>887</c:v>
                </c:pt>
                <c:pt idx="54">
                  <c:v>811</c:v>
                </c:pt>
                <c:pt idx="55">
                  <c:v>816</c:v>
                </c:pt>
                <c:pt idx="56">
                  <c:v>841</c:v>
                </c:pt>
                <c:pt idx="57">
                  <c:v>804</c:v>
                </c:pt>
                <c:pt idx="58">
                  <c:v>842</c:v>
                </c:pt>
                <c:pt idx="59">
                  <c:v>814</c:v>
                </c:pt>
                <c:pt idx="60">
                  <c:v>834</c:v>
                </c:pt>
                <c:pt idx="61">
                  <c:v>850</c:v>
                </c:pt>
                <c:pt idx="62">
                  <c:v>861</c:v>
                </c:pt>
                <c:pt idx="63">
                  <c:v>826</c:v>
                </c:pt>
                <c:pt idx="64">
                  <c:v>826</c:v>
                </c:pt>
                <c:pt idx="65">
                  <c:v>893</c:v>
                </c:pt>
                <c:pt idx="66">
                  <c:v>797</c:v>
                </c:pt>
                <c:pt idx="67">
                  <c:v>760</c:v>
                </c:pt>
                <c:pt idx="68">
                  <c:v>879</c:v>
                </c:pt>
                <c:pt idx="69">
                  <c:v>831</c:v>
                </c:pt>
                <c:pt idx="70">
                  <c:v>823</c:v>
                </c:pt>
                <c:pt idx="71">
                  <c:v>799</c:v>
                </c:pt>
                <c:pt idx="72">
                  <c:v>844</c:v>
                </c:pt>
                <c:pt idx="73">
                  <c:v>883</c:v>
                </c:pt>
                <c:pt idx="74">
                  <c:v>927</c:v>
                </c:pt>
                <c:pt idx="75">
                  <c:v>896</c:v>
                </c:pt>
                <c:pt idx="76">
                  <c:v>837</c:v>
                </c:pt>
                <c:pt idx="77">
                  <c:v>838</c:v>
                </c:pt>
                <c:pt idx="78">
                  <c:v>833</c:v>
                </c:pt>
                <c:pt idx="79">
                  <c:v>847</c:v>
                </c:pt>
                <c:pt idx="80">
                  <c:v>805</c:v>
                </c:pt>
                <c:pt idx="81">
                  <c:v>829</c:v>
                </c:pt>
                <c:pt idx="82">
                  <c:v>855</c:v>
                </c:pt>
                <c:pt idx="83">
                  <c:v>829</c:v>
                </c:pt>
                <c:pt idx="84">
                  <c:v>855</c:v>
                </c:pt>
                <c:pt idx="85">
                  <c:v>825</c:v>
                </c:pt>
                <c:pt idx="86">
                  <c:v>835</c:v>
                </c:pt>
                <c:pt idx="87">
                  <c:v>839</c:v>
                </c:pt>
                <c:pt idx="88">
                  <c:v>836</c:v>
                </c:pt>
                <c:pt idx="89">
                  <c:v>861</c:v>
                </c:pt>
                <c:pt idx="90">
                  <c:v>782</c:v>
                </c:pt>
                <c:pt idx="91">
                  <c:v>832</c:v>
                </c:pt>
                <c:pt idx="92">
                  <c:v>803</c:v>
                </c:pt>
                <c:pt idx="93">
                  <c:v>873</c:v>
                </c:pt>
                <c:pt idx="94">
                  <c:v>841</c:v>
                </c:pt>
                <c:pt idx="95">
                  <c:v>808</c:v>
                </c:pt>
                <c:pt idx="96">
                  <c:v>817</c:v>
                </c:pt>
                <c:pt idx="97">
                  <c:v>888</c:v>
                </c:pt>
                <c:pt idx="98">
                  <c:v>866</c:v>
                </c:pt>
                <c:pt idx="99">
                  <c:v>843</c:v>
                </c:pt>
                <c:pt idx="100">
                  <c:v>803</c:v>
                </c:pt>
              </c:numCache>
            </c:numRef>
          </c:val>
        </c:ser>
        <c:ser>
          <c:idx val="4"/>
          <c:order val="1"/>
          <c:tx>
            <c:strRef>
              <c:f>'Plan Resultados ValoresTeste'!$N$2</c:f>
              <c:strCache>
                <c:ptCount val="1"/>
                <c:pt idx="0">
                  <c:v>IBGE S Rend Ant Reg</c:v>
                </c:pt>
              </c:strCache>
            </c:strRef>
          </c:tx>
          <c:marker>
            <c:symbol val="none"/>
          </c:marker>
          <c:cat>
            <c:numRef>
              <c:f>'Plan Resultados ValoresTeste'!$A$3:$A$103</c:f>
              <c:numCache>
                <c:formatCode>mmm/yy</c:formatCode>
                <c:ptCount val="101"/>
                <c:pt idx="0">
                  <c:v>34516</c:v>
                </c:pt>
                <c:pt idx="1">
                  <c:v>34547</c:v>
                </c:pt>
                <c:pt idx="2">
                  <c:v>34578</c:v>
                </c:pt>
                <c:pt idx="3">
                  <c:v>34608</c:v>
                </c:pt>
                <c:pt idx="4">
                  <c:v>34639</c:v>
                </c:pt>
                <c:pt idx="5">
                  <c:v>34669</c:v>
                </c:pt>
                <c:pt idx="6">
                  <c:v>34700</c:v>
                </c:pt>
                <c:pt idx="7">
                  <c:v>34731</c:v>
                </c:pt>
                <c:pt idx="8">
                  <c:v>34759</c:v>
                </c:pt>
                <c:pt idx="9">
                  <c:v>34790</c:v>
                </c:pt>
                <c:pt idx="10">
                  <c:v>34820</c:v>
                </c:pt>
                <c:pt idx="11">
                  <c:v>34851</c:v>
                </c:pt>
                <c:pt idx="12">
                  <c:v>34881</c:v>
                </c:pt>
                <c:pt idx="13">
                  <c:v>34912</c:v>
                </c:pt>
                <c:pt idx="14">
                  <c:v>34943</c:v>
                </c:pt>
                <c:pt idx="15">
                  <c:v>34973</c:v>
                </c:pt>
                <c:pt idx="16">
                  <c:v>35004</c:v>
                </c:pt>
                <c:pt idx="17">
                  <c:v>35034</c:v>
                </c:pt>
                <c:pt idx="18">
                  <c:v>35065</c:v>
                </c:pt>
                <c:pt idx="19">
                  <c:v>35096</c:v>
                </c:pt>
                <c:pt idx="20">
                  <c:v>35125</c:v>
                </c:pt>
                <c:pt idx="21">
                  <c:v>35156</c:v>
                </c:pt>
                <c:pt idx="22">
                  <c:v>35186</c:v>
                </c:pt>
                <c:pt idx="23">
                  <c:v>35217</c:v>
                </c:pt>
                <c:pt idx="24">
                  <c:v>35247</c:v>
                </c:pt>
                <c:pt idx="25">
                  <c:v>35278</c:v>
                </c:pt>
                <c:pt idx="26">
                  <c:v>35309</c:v>
                </c:pt>
                <c:pt idx="27">
                  <c:v>35339</c:v>
                </c:pt>
                <c:pt idx="28">
                  <c:v>35370</c:v>
                </c:pt>
                <c:pt idx="29">
                  <c:v>35400</c:v>
                </c:pt>
                <c:pt idx="30">
                  <c:v>35431</c:v>
                </c:pt>
                <c:pt idx="31">
                  <c:v>35462</c:v>
                </c:pt>
                <c:pt idx="32">
                  <c:v>35490</c:v>
                </c:pt>
                <c:pt idx="33">
                  <c:v>35521</c:v>
                </c:pt>
                <c:pt idx="34">
                  <c:v>35551</c:v>
                </c:pt>
                <c:pt idx="35">
                  <c:v>35582</c:v>
                </c:pt>
                <c:pt idx="36">
                  <c:v>35612</c:v>
                </c:pt>
                <c:pt idx="37">
                  <c:v>35643</c:v>
                </c:pt>
                <c:pt idx="38">
                  <c:v>35674</c:v>
                </c:pt>
                <c:pt idx="39">
                  <c:v>35704</c:v>
                </c:pt>
                <c:pt idx="40">
                  <c:v>35735</c:v>
                </c:pt>
                <c:pt idx="41">
                  <c:v>35765</c:v>
                </c:pt>
                <c:pt idx="42">
                  <c:v>35796</c:v>
                </c:pt>
                <c:pt idx="43">
                  <c:v>35827</c:v>
                </c:pt>
                <c:pt idx="44">
                  <c:v>35855</c:v>
                </c:pt>
                <c:pt idx="45">
                  <c:v>35886</c:v>
                </c:pt>
                <c:pt idx="46">
                  <c:v>35916</c:v>
                </c:pt>
                <c:pt idx="47">
                  <c:v>35947</c:v>
                </c:pt>
                <c:pt idx="48">
                  <c:v>35977</c:v>
                </c:pt>
                <c:pt idx="49">
                  <c:v>36008</c:v>
                </c:pt>
                <c:pt idx="50">
                  <c:v>36039</c:v>
                </c:pt>
                <c:pt idx="51">
                  <c:v>36069</c:v>
                </c:pt>
                <c:pt idx="52">
                  <c:v>36100</c:v>
                </c:pt>
                <c:pt idx="53">
                  <c:v>36130</c:v>
                </c:pt>
                <c:pt idx="54">
                  <c:v>36161</c:v>
                </c:pt>
                <c:pt idx="55">
                  <c:v>36192</c:v>
                </c:pt>
                <c:pt idx="56">
                  <c:v>36220</c:v>
                </c:pt>
                <c:pt idx="57">
                  <c:v>36251</c:v>
                </c:pt>
                <c:pt idx="58">
                  <c:v>36281</c:v>
                </c:pt>
                <c:pt idx="59">
                  <c:v>36312</c:v>
                </c:pt>
                <c:pt idx="60">
                  <c:v>36342</c:v>
                </c:pt>
                <c:pt idx="61">
                  <c:v>36373</c:v>
                </c:pt>
                <c:pt idx="62">
                  <c:v>36404</c:v>
                </c:pt>
                <c:pt idx="63">
                  <c:v>36434</c:v>
                </c:pt>
                <c:pt idx="64">
                  <c:v>36465</c:v>
                </c:pt>
                <c:pt idx="65">
                  <c:v>36495</c:v>
                </c:pt>
                <c:pt idx="66">
                  <c:v>36526</c:v>
                </c:pt>
                <c:pt idx="67">
                  <c:v>36557</c:v>
                </c:pt>
                <c:pt idx="68">
                  <c:v>36586</c:v>
                </c:pt>
                <c:pt idx="69">
                  <c:v>36617</c:v>
                </c:pt>
                <c:pt idx="70">
                  <c:v>36647</c:v>
                </c:pt>
                <c:pt idx="71">
                  <c:v>36678</c:v>
                </c:pt>
                <c:pt idx="72">
                  <c:v>36708</c:v>
                </c:pt>
                <c:pt idx="73">
                  <c:v>36739</c:v>
                </c:pt>
                <c:pt idx="74">
                  <c:v>36770</c:v>
                </c:pt>
                <c:pt idx="75">
                  <c:v>36800</c:v>
                </c:pt>
                <c:pt idx="76">
                  <c:v>36831</c:v>
                </c:pt>
                <c:pt idx="77">
                  <c:v>36861</c:v>
                </c:pt>
                <c:pt idx="78">
                  <c:v>36892</c:v>
                </c:pt>
                <c:pt idx="79">
                  <c:v>36923</c:v>
                </c:pt>
                <c:pt idx="80">
                  <c:v>36951</c:v>
                </c:pt>
                <c:pt idx="81">
                  <c:v>36982</c:v>
                </c:pt>
                <c:pt idx="82">
                  <c:v>37012</c:v>
                </c:pt>
                <c:pt idx="83">
                  <c:v>37043</c:v>
                </c:pt>
                <c:pt idx="84">
                  <c:v>37073</c:v>
                </c:pt>
                <c:pt idx="85">
                  <c:v>37104</c:v>
                </c:pt>
                <c:pt idx="86">
                  <c:v>37135</c:v>
                </c:pt>
                <c:pt idx="87">
                  <c:v>37165</c:v>
                </c:pt>
                <c:pt idx="88">
                  <c:v>37196</c:v>
                </c:pt>
                <c:pt idx="89">
                  <c:v>37226</c:v>
                </c:pt>
                <c:pt idx="90">
                  <c:v>37257</c:v>
                </c:pt>
                <c:pt idx="91">
                  <c:v>37288</c:v>
                </c:pt>
                <c:pt idx="92">
                  <c:v>37316</c:v>
                </c:pt>
                <c:pt idx="93">
                  <c:v>37347</c:v>
                </c:pt>
                <c:pt idx="94">
                  <c:v>37377</c:v>
                </c:pt>
                <c:pt idx="95">
                  <c:v>37408</c:v>
                </c:pt>
                <c:pt idx="96">
                  <c:v>37438</c:v>
                </c:pt>
                <c:pt idx="97">
                  <c:v>37469</c:v>
                </c:pt>
                <c:pt idx="98">
                  <c:v>37500</c:v>
                </c:pt>
                <c:pt idx="99">
                  <c:v>37530</c:v>
                </c:pt>
                <c:pt idx="100">
                  <c:v>37561</c:v>
                </c:pt>
              </c:numCache>
            </c:numRef>
          </c:cat>
          <c:val>
            <c:numRef>
              <c:f>'Plan Resultados ValoresTeste'!$N$3:$N$103</c:f>
              <c:numCache>
                <c:formatCode>_-* #,##0.00_-;\-* #,##0.00_-;_-* "-"??_-;_-@_-</c:formatCode>
                <c:ptCount val="101"/>
                <c:pt idx="0">
                  <c:v>545.50704748597627</c:v>
                </c:pt>
                <c:pt idx="1">
                  <c:v>563.29974720310543</c:v>
                </c:pt>
                <c:pt idx="2">
                  <c:v>571.31313335713673</c:v>
                </c:pt>
                <c:pt idx="3">
                  <c:v>568.9036235145436</c:v>
                </c:pt>
                <c:pt idx="4">
                  <c:v>596.09105704790738</c:v>
                </c:pt>
                <c:pt idx="5">
                  <c:v>623.45900760530901</c:v>
                </c:pt>
                <c:pt idx="6">
                  <c:v>607.61275232128435</c:v>
                </c:pt>
                <c:pt idx="7">
                  <c:v>619.73093863061274</c:v>
                </c:pt>
                <c:pt idx="8">
                  <c:v>631.44884806055279</c:v>
                </c:pt>
                <c:pt idx="9">
                  <c:v>644.70507647794625</c:v>
                </c:pt>
                <c:pt idx="10">
                  <c:v>659.94699215975697</c:v>
                </c:pt>
                <c:pt idx="11">
                  <c:v>669.69491145780489</c:v>
                </c:pt>
                <c:pt idx="12">
                  <c:v>677.57487198537342</c:v>
                </c:pt>
                <c:pt idx="13">
                  <c:v>687.3698826809964</c:v>
                </c:pt>
                <c:pt idx="14">
                  <c:v>694.0176183053494</c:v>
                </c:pt>
                <c:pt idx="15">
                  <c:v>699.84910303840059</c:v>
                </c:pt>
                <c:pt idx="16">
                  <c:v>718.49729647814434</c:v>
                </c:pt>
                <c:pt idx="17">
                  <c:v>749.10670490196605</c:v>
                </c:pt>
                <c:pt idx="18">
                  <c:v>730.08178028162138</c:v>
                </c:pt>
                <c:pt idx="19">
                  <c:v>739.13117718230512</c:v>
                </c:pt>
                <c:pt idx="20">
                  <c:v>738.70735460412925</c:v>
                </c:pt>
                <c:pt idx="21">
                  <c:v>744.46820224081773</c:v>
                </c:pt>
                <c:pt idx="22">
                  <c:v>756.17826310449504</c:v>
                </c:pt>
                <c:pt idx="23">
                  <c:v>763.81491807792554</c:v>
                </c:pt>
                <c:pt idx="24">
                  <c:v>779.72396189205028</c:v>
                </c:pt>
                <c:pt idx="25">
                  <c:v>783.29505954149613</c:v>
                </c:pt>
                <c:pt idx="26">
                  <c:v>777.2124206880444</c:v>
                </c:pt>
                <c:pt idx="27">
                  <c:v>777.62054613369537</c:v>
                </c:pt>
                <c:pt idx="28">
                  <c:v>781.14455238556616</c:v>
                </c:pt>
                <c:pt idx="29">
                  <c:v>816.63576902467435</c:v>
                </c:pt>
                <c:pt idx="30">
                  <c:v>781.38785793970419</c:v>
                </c:pt>
                <c:pt idx="31">
                  <c:v>782.15701743343107</c:v>
                </c:pt>
                <c:pt idx="32">
                  <c:v>775.39155331514019</c:v>
                </c:pt>
                <c:pt idx="33">
                  <c:v>787.8158337087068</c:v>
                </c:pt>
                <c:pt idx="34">
                  <c:v>800.97003076468764</c:v>
                </c:pt>
                <c:pt idx="35">
                  <c:v>799.24334618693354</c:v>
                </c:pt>
                <c:pt idx="36">
                  <c:v>807.66485778661581</c:v>
                </c:pt>
                <c:pt idx="37">
                  <c:v>814.68147602530723</c:v>
                </c:pt>
                <c:pt idx="38">
                  <c:v>812.33475471281417</c:v>
                </c:pt>
                <c:pt idx="39">
                  <c:v>818.96679320464227</c:v>
                </c:pt>
                <c:pt idx="40">
                  <c:v>823.56605303447816</c:v>
                </c:pt>
                <c:pt idx="41">
                  <c:v>861.72578220284254</c:v>
                </c:pt>
                <c:pt idx="42">
                  <c:v>827.65515605725022</c:v>
                </c:pt>
                <c:pt idx="43">
                  <c:v>824.19393833547952</c:v>
                </c:pt>
                <c:pt idx="44">
                  <c:v>815.33290702509635</c:v>
                </c:pt>
                <c:pt idx="45">
                  <c:v>811.03189271323618</c:v>
                </c:pt>
                <c:pt idx="46">
                  <c:v>807.49218932884037</c:v>
                </c:pt>
                <c:pt idx="47">
                  <c:v>813.67685954370495</c:v>
                </c:pt>
                <c:pt idx="48">
                  <c:v>810.40400741223482</c:v>
                </c:pt>
                <c:pt idx="49">
                  <c:v>815.91370092852264</c:v>
                </c:pt>
                <c:pt idx="50">
                  <c:v>816.00788372367288</c:v>
                </c:pt>
                <c:pt idx="51">
                  <c:v>823.36983887791519</c:v>
                </c:pt>
                <c:pt idx="52">
                  <c:v>839.09836566800197</c:v>
                </c:pt>
                <c:pt idx="53">
                  <c:v>872.70592640410575</c:v>
                </c:pt>
                <c:pt idx="54">
                  <c:v>817.02034877153778</c:v>
                </c:pt>
                <c:pt idx="55">
                  <c:v>810.45109880980988</c:v>
                </c:pt>
                <c:pt idx="56">
                  <c:v>809.76042497870822</c:v>
                </c:pt>
                <c:pt idx="57">
                  <c:v>808.99126548498134</c:v>
                </c:pt>
                <c:pt idx="58">
                  <c:v>808.8813855573062</c:v>
                </c:pt>
                <c:pt idx="59">
                  <c:v>814.03789359178074</c:v>
                </c:pt>
                <c:pt idx="60">
                  <c:v>807.29597517227739</c:v>
                </c:pt>
                <c:pt idx="61">
                  <c:v>808.3084402201423</c:v>
                </c:pt>
                <c:pt idx="62">
                  <c:v>811.03189271323618</c:v>
                </c:pt>
                <c:pt idx="63">
                  <c:v>817.9700252893025</c:v>
                </c:pt>
                <c:pt idx="64">
                  <c:v>832.71748129657453</c:v>
                </c:pt>
                <c:pt idx="65">
                  <c:v>872.37628662108</c:v>
                </c:pt>
                <c:pt idx="66">
                  <c:v>833.11775817596299</c:v>
                </c:pt>
                <c:pt idx="67">
                  <c:v>828.67546967137753</c:v>
                </c:pt>
                <c:pt idx="68">
                  <c:v>825.80289441929585</c:v>
                </c:pt>
                <c:pt idx="69">
                  <c:v>826.76826806958559</c:v>
                </c:pt>
                <c:pt idx="70">
                  <c:v>836.24148754844532</c:v>
                </c:pt>
                <c:pt idx="71">
                  <c:v>848.75210217089966</c:v>
                </c:pt>
                <c:pt idx="72">
                  <c:v>845.87167835255536</c:v>
                </c:pt>
                <c:pt idx="73">
                  <c:v>851.82874014580682</c:v>
                </c:pt>
                <c:pt idx="74">
                  <c:v>853.78303314517393</c:v>
                </c:pt>
                <c:pt idx="75">
                  <c:v>863.08358416625822</c:v>
                </c:pt>
                <c:pt idx="76">
                  <c:v>861.63159940769231</c:v>
                </c:pt>
                <c:pt idx="77">
                  <c:v>909.57064213915476</c:v>
                </c:pt>
                <c:pt idx="78">
                  <c:v>857.32273652956974</c:v>
                </c:pt>
                <c:pt idx="79">
                  <c:v>860.26594887801411</c:v>
                </c:pt>
                <c:pt idx="80">
                  <c:v>858.56280999904766</c:v>
                </c:pt>
                <c:pt idx="81">
                  <c:v>863.30334402160872</c:v>
                </c:pt>
                <c:pt idx="82">
                  <c:v>858.8139641194482</c:v>
                </c:pt>
                <c:pt idx="83">
                  <c:v>866.97647303246731</c:v>
                </c:pt>
                <c:pt idx="84">
                  <c:v>872.6666835727932</c:v>
                </c:pt>
                <c:pt idx="85">
                  <c:v>865.97970511712754</c:v>
                </c:pt>
                <c:pt idx="86">
                  <c:v>863.48386104564668</c:v>
                </c:pt>
                <c:pt idx="87">
                  <c:v>868.56188341749612</c:v>
                </c:pt>
                <c:pt idx="88">
                  <c:v>867.07065582761754</c:v>
                </c:pt>
                <c:pt idx="89">
                  <c:v>908.2991744046268</c:v>
                </c:pt>
                <c:pt idx="90">
                  <c:v>880.41321847389884</c:v>
                </c:pt>
                <c:pt idx="91">
                  <c:v>876.16714412587635</c:v>
                </c:pt>
                <c:pt idx="92">
                  <c:v>881.4727749193388</c:v>
                </c:pt>
                <c:pt idx="93">
                  <c:v>893.2927157106916</c:v>
                </c:pt>
                <c:pt idx="94">
                  <c:v>899.90905706999456</c:v>
                </c:pt>
                <c:pt idx="95">
                  <c:v>900.57618520230858</c:v>
                </c:pt>
                <c:pt idx="96">
                  <c:v>907.23176939292421</c:v>
                </c:pt>
                <c:pt idx="97">
                  <c:v>903.27609199661492</c:v>
                </c:pt>
                <c:pt idx="98">
                  <c:v>905.81902746567084</c:v>
                </c:pt>
                <c:pt idx="99">
                  <c:v>903.88043159882886</c:v>
                </c:pt>
                <c:pt idx="100">
                  <c:v>913.81671648717713</c:v>
                </c:pt>
              </c:numCache>
            </c:numRef>
          </c:val>
        </c:ser>
        <c:dLbls/>
        <c:marker val="1"/>
        <c:axId val="111335296"/>
        <c:axId val="111336832"/>
      </c:lineChart>
      <c:dateAx>
        <c:axId val="111335296"/>
        <c:scaling>
          <c:orientation val="minMax"/>
        </c:scaling>
        <c:axPos val="b"/>
        <c:numFmt formatCode="mmm/yy" sourceLinked="1"/>
        <c:tickLblPos val="nextTo"/>
        <c:crossAx val="111336832"/>
        <c:crosses val="autoZero"/>
        <c:auto val="1"/>
        <c:lblOffset val="100"/>
        <c:baseTimeUnit val="months"/>
      </c:dateAx>
      <c:valAx>
        <c:axId val="111336832"/>
        <c:scaling>
          <c:orientation val="minMax"/>
          <c:max val="1000"/>
          <c:min val="400"/>
        </c:scaling>
        <c:axPos val="l"/>
        <c:majorGridlines/>
        <c:numFmt formatCode="_-* #,##0.00_-;\-* #,##0.00_-;_-* &quot;-&quot;??_-;_-@_-" sourceLinked="1"/>
        <c:tickLblPos val="nextTo"/>
        <c:crossAx val="11133529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511811024" r="0.511811024" t="0.78740157499999996" header="0.31496062000000108" footer="0.31496062000000108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2"/>
          <c:order val="0"/>
          <c:tx>
            <c:strRef>
              <c:f>'Plan Resultados ValoresTeste'!$M$2</c:f>
              <c:strCache>
                <c:ptCount val="1"/>
                <c:pt idx="0">
                  <c:v>IBGE S Rend Nov</c:v>
                </c:pt>
              </c:strCache>
            </c:strRef>
          </c:tx>
          <c:marker>
            <c:symbol val="none"/>
          </c:marker>
          <c:cat>
            <c:numRef>
              <c:f>'Plan Resultados ValoresTeste'!$A$95:$A$251</c:f>
              <c:numCache>
                <c:formatCode>mmm/yy</c:formatCode>
                <c:ptCount val="157"/>
                <c:pt idx="0">
                  <c:v>37316</c:v>
                </c:pt>
                <c:pt idx="1">
                  <c:v>37347</c:v>
                </c:pt>
                <c:pt idx="2">
                  <c:v>37377</c:v>
                </c:pt>
                <c:pt idx="3">
                  <c:v>37408</c:v>
                </c:pt>
                <c:pt idx="4">
                  <c:v>37438</c:v>
                </c:pt>
                <c:pt idx="5">
                  <c:v>37469</c:v>
                </c:pt>
                <c:pt idx="6">
                  <c:v>37500</c:v>
                </c:pt>
                <c:pt idx="7">
                  <c:v>37530</c:v>
                </c:pt>
                <c:pt idx="8">
                  <c:v>37561</c:v>
                </c:pt>
                <c:pt idx="9">
                  <c:v>37591</c:v>
                </c:pt>
                <c:pt idx="10">
                  <c:v>37622</c:v>
                </c:pt>
                <c:pt idx="11">
                  <c:v>37653</c:v>
                </c:pt>
                <c:pt idx="12">
                  <c:v>37681</c:v>
                </c:pt>
                <c:pt idx="13">
                  <c:v>37712</c:v>
                </c:pt>
                <c:pt idx="14">
                  <c:v>37742</c:v>
                </c:pt>
                <c:pt idx="15">
                  <c:v>37773</c:v>
                </c:pt>
                <c:pt idx="16">
                  <c:v>37803</c:v>
                </c:pt>
                <c:pt idx="17">
                  <c:v>37834</c:v>
                </c:pt>
                <c:pt idx="18">
                  <c:v>37865</c:v>
                </c:pt>
                <c:pt idx="19">
                  <c:v>37895</c:v>
                </c:pt>
                <c:pt idx="20">
                  <c:v>37926</c:v>
                </c:pt>
                <c:pt idx="21">
                  <c:v>37956</c:v>
                </c:pt>
                <c:pt idx="22">
                  <c:v>37987</c:v>
                </c:pt>
                <c:pt idx="23">
                  <c:v>38018</c:v>
                </c:pt>
                <c:pt idx="24">
                  <c:v>38047</c:v>
                </c:pt>
                <c:pt idx="25">
                  <c:v>38078</c:v>
                </c:pt>
                <c:pt idx="26">
                  <c:v>38108</c:v>
                </c:pt>
                <c:pt idx="27">
                  <c:v>38139</c:v>
                </c:pt>
                <c:pt idx="28">
                  <c:v>38169</c:v>
                </c:pt>
                <c:pt idx="29">
                  <c:v>38200</c:v>
                </c:pt>
                <c:pt idx="30">
                  <c:v>38231</c:v>
                </c:pt>
                <c:pt idx="31">
                  <c:v>38261</c:v>
                </c:pt>
                <c:pt idx="32">
                  <c:v>38292</c:v>
                </c:pt>
                <c:pt idx="33">
                  <c:v>38322</c:v>
                </c:pt>
                <c:pt idx="34">
                  <c:v>38353</c:v>
                </c:pt>
                <c:pt idx="35">
                  <c:v>38384</c:v>
                </c:pt>
                <c:pt idx="36">
                  <c:v>38412</c:v>
                </c:pt>
                <c:pt idx="37">
                  <c:v>38443</c:v>
                </c:pt>
                <c:pt idx="38">
                  <c:v>38473</c:v>
                </c:pt>
                <c:pt idx="39">
                  <c:v>38504</c:v>
                </c:pt>
                <c:pt idx="40">
                  <c:v>38534</c:v>
                </c:pt>
                <c:pt idx="41">
                  <c:v>38565</c:v>
                </c:pt>
                <c:pt idx="42">
                  <c:v>38596</c:v>
                </c:pt>
                <c:pt idx="43">
                  <c:v>38626</c:v>
                </c:pt>
                <c:pt idx="44">
                  <c:v>38657</c:v>
                </c:pt>
                <c:pt idx="45">
                  <c:v>38687</c:v>
                </c:pt>
                <c:pt idx="46">
                  <c:v>38718</c:v>
                </c:pt>
                <c:pt idx="47">
                  <c:v>38749</c:v>
                </c:pt>
                <c:pt idx="48">
                  <c:v>38777</c:v>
                </c:pt>
                <c:pt idx="49">
                  <c:v>38808</c:v>
                </c:pt>
                <c:pt idx="50">
                  <c:v>38838</c:v>
                </c:pt>
                <c:pt idx="51">
                  <c:v>38869</c:v>
                </c:pt>
                <c:pt idx="52">
                  <c:v>38899</c:v>
                </c:pt>
                <c:pt idx="53">
                  <c:v>38930</c:v>
                </c:pt>
                <c:pt idx="54">
                  <c:v>38961</c:v>
                </c:pt>
                <c:pt idx="55">
                  <c:v>38991</c:v>
                </c:pt>
                <c:pt idx="56">
                  <c:v>39022</c:v>
                </c:pt>
                <c:pt idx="57">
                  <c:v>39052</c:v>
                </c:pt>
                <c:pt idx="58">
                  <c:v>39083</c:v>
                </c:pt>
                <c:pt idx="59">
                  <c:v>39114</c:v>
                </c:pt>
                <c:pt idx="60">
                  <c:v>39142</c:v>
                </c:pt>
                <c:pt idx="61">
                  <c:v>39173</c:v>
                </c:pt>
                <c:pt idx="62">
                  <c:v>39203</c:v>
                </c:pt>
                <c:pt idx="63">
                  <c:v>39234</c:v>
                </c:pt>
                <c:pt idx="64">
                  <c:v>39264</c:v>
                </c:pt>
                <c:pt idx="65">
                  <c:v>39295</c:v>
                </c:pt>
                <c:pt idx="66">
                  <c:v>39326</c:v>
                </c:pt>
                <c:pt idx="67">
                  <c:v>39356</c:v>
                </c:pt>
                <c:pt idx="68">
                  <c:v>39387</c:v>
                </c:pt>
                <c:pt idx="69">
                  <c:v>39417</c:v>
                </c:pt>
                <c:pt idx="70">
                  <c:v>39448</c:v>
                </c:pt>
                <c:pt idx="71">
                  <c:v>39479</c:v>
                </c:pt>
                <c:pt idx="72">
                  <c:v>39508</c:v>
                </c:pt>
                <c:pt idx="73">
                  <c:v>39539</c:v>
                </c:pt>
                <c:pt idx="74">
                  <c:v>39569</c:v>
                </c:pt>
                <c:pt idx="75">
                  <c:v>39600</c:v>
                </c:pt>
                <c:pt idx="76">
                  <c:v>39630</c:v>
                </c:pt>
                <c:pt idx="77">
                  <c:v>39661</c:v>
                </c:pt>
                <c:pt idx="78">
                  <c:v>39692</c:v>
                </c:pt>
                <c:pt idx="79">
                  <c:v>39722</c:v>
                </c:pt>
                <c:pt idx="80">
                  <c:v>39753</c:v>
                </c:pt>
                <c:pt idx="81">
                  <c:v>39783</c:v>
                </c:pt>
                <c:pt idx="82">
                  <c:v>39814</c:v>
                </c:pt>
                <c:pt idx="83">
                  <c:v>39845</c:v>
                </c:pt>
                <c:pt idx="84">
                  <c:v>39873</c:v>
                </c:pt>
                <c:pt idx="85">
                  <c:v>39904</c:v>
                </c:pt>
                <c:pt idx="86">
                  <c:v>39934</c:v>
                </c:pt>
                <c:pt idx="87">
                  <c:v>39965</c:v>
                </c:pt>
                <c:pt idx="88">
                  <c:v>39995</c:v>
                </c:pt>
                <c:pt idx="89">
                  <c:v>40026</c:v>
                </c:pt>
                <c:pt idx="90">
                  <c:v>40057</c:v>
                </c:pt>
                <c:pt idx="91">
                  <c:v>40087</c:v>
                </c:pt>
                <c:pt idx="92">
                  <c:v>40118</c:v>
                </c:pt>
                <c:pt idx="93">
                  <c:v>40148</c:v>
                </c:pt>
                <c:pt idx="94">
                  <c:v>40179</c:v>
                </c:pt>
                <c:pt idx="95">
                  <c:v>40210</c:v>
                </c:pt>
                <c:pt idx="96">
                  <c:v>40238</c:v>
                </c:pt>
                <c:pt idx="97">
                  <c:v>40269</c:v>
                </c:pt>
                <c:pt idx="98">
                  <c:v>40299</c:v>
                </c:pt>
                <c:pt idx="99">
                  <c:v>40330</c:v>
                </c:pt>
                <c:pt idx="100">
                  <c:v>40360</c:v>
                </c:pt>
                <c:pt idx="101">
                  <c:v>40391</c:v>
                </c:pt>
                <c:pt idx="102">
                  <c:v>40422</c:v>
                </c:pt>
                <c:pt idx="103">
                  <c:v>40452</c:v>
                </c:pt>
                <c:pt idx="104">
                  <c:v>40483</c:v>
                </c:pt>
                <c:pt idx="105">
                  <c:v>40513</c:v>
                </c:pt>
                <c:pt idx="106">
                  <c:v>40544</c:v>
                </c:pt>
                <c:pt idx="107">
                  <c:v>40575</c:v>
                </c:pt>
                <c:pt idx="108">
                  <c:v>40603</c:v>
                </c:pt>
                <c:pt idx="109">
                  <c:v>40634</c:v>
                </c:pt>
                <c:pt idx="110">
                  <c:v>40664</c:v>
                </c:pt>
                <c:pt idx="111">
                  <c:v>40695</c:v>
                </c:pt>
                <c:pt idx="112">
                  <c:v>40725</c:v>
                </c:pt>
                <c:pt idx="113">
                  <c:v>40756</c:v>
                </c:pt>
                <c:pt idx="114">
                  <c:v>40787</c:v>
                </c:pt>
                <c:pt idx="115">
                  <c:v>40817</c:v>
                </c:pt>
                <c:pt idx="116">
                  <c:v>40848</c:v>
                </c:pt>
                <c:pt idx="117">
                  <c:v>40878</c:v>
                </c:pt>
                <c:pt idx="118">
                  <c:v>40909</c:v>
                </c:pt>
                <c:pt idx="119">
                  <c:v>40940</c:v>
                </c:pt>
                <c:pt idx="120">
                  <c:v>40969</c:v>
                </c:pt>
                <c:pt idx="121">
                  <c:v>41000</c:v>
                </c:pt>
                <c:pt idx="122">
                  <c:v>41030</c:v>
                </c:pt>
                <c:pt idx="123">
                  <c:v>41061</c:v>
                </c:pt>
                <c:pt idx="124">
                  <c:v>41091</c:v>
                </c:pt>
                <c:pt idx="125">
                  <c:v>41122</c:v>
                </c:pt>
                <c:pt idx="126">
                  <c:v>41153</c:v>
                </c:pt>
                <c:pt idx="127">
                  <c:v>41183</c:v>
                </c:pt>
                <c:pt idx="128">
                  <c:v>41214</c:v>
                </c:pt>
                <c:pt idx="129">
                  <c:v>41244</c:v>
                </c:pt>
                <c:pt idx="130">
                  <c:v>41275</c:v>
                </c:pt>
                <c:pt idx="131">
                  <c:v>41306</c:v>
                </c:pt>
                <c:pt idx="132">
                  <c:v>41334</c:v>
                </c:pt>
                <c:pt idx="133">
                  <c:v>41365</c:v>
                </c:pt>
                <c:pt idx="134">
                  <c:v>41395</c:v>
                </c:pt>
                <c:pt idx="135">
                  <c:v>41426</c:v>
                </c:pt>
                <c:pt idx="136">
                  <c:v>41456</c:v>
                </c:pt>
                <c:pt idx="137">
                  <c:v>41487</c:v>
                </c:pt>
                <c:pt idx="138">
                  <c:v>41518</c:v>
                </c:pt>
                <c:pt idx="139">
                  <c:v>41548</c:v>
                </c:pt>
                <c:pt idx="140">
                  <c:v>41579</c:v>
                </c:pt>
                <c:pt idx="141">
                  <c:v>41609</c:v>
                </c:pt>
                <c:pt idx="142">
                  <c:v>41640</c:v>
                </c:pt>
                <c:pt idx="143">
                  <c:v>41671</c:v>
                </c:pt>
                <c:pt idx="144">
                  <c:v>41699</c:v>
                </c:pt>
                <c:pt idx="145">
                  <c:v>41730</c:v>
                </c:pt>
                <c:pt idx="146">
                  <c:v>41760</c:v>
                </c:pt>
                <c:pt idx="147">
                  <c:v>41791</c:v>
                </c:pt>
                <c:pt idx="148">
                  <c:v>41821</c:v>
                </c:pt>
                <c:pt idx="149">
                  <c:v>41852</c:v>
                </c:pt>
                <c:pt idx="150">
                  <c:v>41883</c:v>
                </c:pt>
                <c:pt idx="151">
                  <c:v>41913</c:v>
                </c:pt>
                <c:pt idx="152">
                  <c:v>41944</c:v>
                </c:pt>
                <c:pt idx="153">
                  <c:v>41974</c:v>
                </c:pt>
                <c:pt idx="154">
                  <c:v>42005</c:v>
                </c:pt>
                <c:pt idx="155">
                  <c:v>42036</c:v>
                </c:pt>
                <c:pt idx="156">
                  <c:v>42064</c:v>
                </c:pt>
              </c:numCache>
            </c:numRef>
          </c:cat>
          <c:val>
            <c:numRef>
              <c:f>'Plan Resultados ValoresTeste'!$M$95:$M$251</c:f>
              <c:numCache>
                <c:formatCode>_-* #,##0.00_-;\-* #,##0.00_-;_-* "-"??_-;_-@_-</c:formatCode>
                <c:ptCount val="157"/>
                <c:pt idx="0">
                  <c:v>790.3</c:v>
                </c:pt>
                <c:pt idx="1">
                  <c:v>801.9</c:v>
                </c:pt>
                <c:pt idx="2">
                  <c:v>795.4</c:v>
                </c:pt>
                <c:pt idx="3">
                  <c:v>828.9</c:v>
                </c:pt>
                <c:pt idx="4">
                  <c:v>820.4</c:v>
                </c:pt>
                <c:pt idx="5">
                  <c:v>822.8</c:v>
                </c:pt>
                <c:pt idx="6">
                  <c:v>835.2</c:v>
                </c:pt>
                <c:pt idx="7">
                  <c:v>848.7</c:v>
                </c:pt>
                <c:pt idx="8">
                  <c:v>883.5</c:v>
                </c:pt>
                <c:pt idx="9">
                  <c:v>1001.3</c:v>
                </c:pt>
                <c:pt idx="10">
                  <c:v>848.5</c:v>
                </c:pt>
                <c:pt idx="11">
                  <c:v>834.7</c:v>
                </c:pt>
                <c:pt idx="12">
                  <c:v>845</c:v>
                </c:pt>
                <c:pt idx="13">
                  <c:v>832.1</c:v>
                </c:pt>
                <c:pt idx="14">
                  <c:v>841.4</c:v>
                </c:pt>
                <c:pt idx="15">
                  <c:v>841.5</c:v>
                </c:pt>
                <c:pt idx="16">
                  <c:v>840.6</c:v>
                </c:pt>
                <c:pt idx="17">
                  <c:v>825.9</c:v>
                </c:pt>
                <c:pt idx="18">
                  <c:v>821.6</c:v>
                </c:pt>
                <c:pt idx="19">
                  <c:v>828.3</c:v>
                </c:pt>
                <c:pt idx="20">
                  <c:v>859.9</c:v>
                </c:pt>
                <c:pt idx="21">
                  <c:v>1004</c:v>
                </c:pt>
                <c:pt idx="22">
                  <c:v>854.8</c:v>
                </c:pt>
                <c:pt idx="23">
                  <c:v>863</c:v>
                </c:pt>
                <c:pt idx="24">
                  <c:v>863.3</c:v>
                </c:pt>
                <c:pt idx="25">
                  <c:v>858.2</c:v>
                </c:pt>
                <c:pt idx="26">
                  <c:v>876.7</c:v>
                </c:pt>
                <c:pt idx="27">
                  <c:v>894.4</c:v>
                </c:pt>
                <c:pt idx="28">
                  <c:v>886.8</c:v>
                </c:pt>
                <c:pt idx="29">
                  <c:v>904.3</c:v>
                </c:pt>
                <c:pt idx="30">
                  <c:v>894.7</c:v>
                </c:pt>
                <c:pt idx="31">
                  <c:v>908.1</c:v>
                </c:pt>
                <c:pt idx="32">
                  <c:v>943.8</c:v>
                </c:pt>
                <c:pt idx="33">
                  <c:v>1102.7</c:v>
                </c:pt>
                <c:pt idx="34">
                  <c:v>931.5</c:v>
                </c:pt>
                <c:pt idx="35">
                  <c:v>935.3</c:v>
                </c:pt>
                <c:pt idx="36">
                  <c:v>930.1</c:v>
                </c:pt>
                <c:pt idx="37">
                  <c:v>926.7</c:v>
                </c:pt>
                <c:pt idx="38">
                  <c:v>938.5</c:v>
                </c:pt>
                <c:pt idx="39">
                  <c:v>963.2</c:v>
                </c:pt>
                <c:pt idx="40">
                  <c:v>969.7</c:v>
                </c:pt>
                <c:pt idx="41">
                  <c:v>963</c:v>
                </c:pt>
                <c:pt idx="42">
                  <c:v>960.8</c:v>
                </c:pt>
                <c:pt idx="43">
                  <c:v>973.8</c:v>
                </c:pt>
                <c:pt idx="44">
                  <c:v>1095</c:v>
                </c:pt>
                <c:pt idx="45">
                  <c:v>1182.0999999999999</c:v>
                </c:pt>
                <c:pt idx="46">
                  <c:v>1010.8</c:v>
                </c:pt>
                <c:pt idx="47">
                  <c:v>996.3</c:v>
                </c:pt>
                <c:pt idx="48">
                  <c:v>1003.1</c:v>
                </c:pt>
                <c:pt idx="49">
                  <c:v>1019.7</c:v>
                </c:pt>
                <c:pt idx="50">
                  <c:v>1019.5</c:v>
                </c:pt>
                <c:pt idx="51">
                  <c:v>1022.7</c:v>
                </c:pt>
                <c:pt idx="52">
                  <c:v>1029.3</c:v>
                </c:pt>
                <c:pt idx="53">
                  <c:v>1019.2</c:v>
                </c:pt>
                <c:pt idx="54">
                  <c:v>1042.7</c:v>
                </c:pt>
                <c:pt idx="55">
                  <c:v>1053.0999999999999</c:v>
                </c:pt>
                <c:pt idx="56">
                  <c:v>1148.0999999999999</c:v>
                </c:pt>
                <c:pt idx="57">
                  <c:v>1311.7</c:v>
                </c:pt>
                <c:pt idx="58">
                  <c:v>1091.3</c:v>
                </c:pt>
                <c:pt idx="59">
                  <c:v>1087.4000000000001</c:v>
                </c:pt>
                <c:pt idx="60">
                  <c:v>1090.2</c:v>
                </c:pt>
                <c:pt idx="61">
                  <c:v>1102.3</c:v>
                </c:pt>
                <c:pt idx="62">
                  <c:v>1096.4000000000001</c:v>
                </c:pt>
                <c:pt idx="63">
                  <c:v>1088.8</c:v>
                </c:pt>
                <c:pt idx="64">
                  <c:v>1091.3</c:v>
                </c:pt>
                <c:pt idx="65">
                  <c:v>1097.2</c:v>
                </c:pt>
                <c:pt idx="66">
                  <c:v>1104.5</c:v>
                </c:pt>
                <c:pt idx="67">
                  <c:v>1124.9000000000001</c:v>
                </c:pt>
                <c:pt idx="68">
                  <c:v>1218.3</c:v>
                </c:pt>
                <c:pt idx="69">
                  <c:v>1465.2</c:v>
                </c:pt>
                <c:pt idx="70">
                  <c:v>1168.7</c:v>
                </c:pt>
                <c:pt idx="71">
                  <c:v>1165.4000000000001</c:v>
                </c:pt>
                <c:pt idx="72">
                  <c:v>1184.5999999999999</c:v>
                </c:pt>
                <c:pt idx="73">
                  <c:v>1190.9000000000001</c:v>
                </c:pt>
                <c:pt idx="74">
                  <c:v>1197.4000000000001</c:v>
                </c:pt>
                <c:pt idx="75">
                  <c:v>1203</c:v>
                </c:pt>
                <c:pt idx="76">
                  <c:v>1237.7</c:v>
                </c:pt>
                <c:pt idx="77">
                  <c:v>1252.2</c:v>
                </c:pt>
                <c:pt idx="78">
                  <c:v>1240.7</c:v>
                </c:pt>
                <c:pt idx="79">
                  <c:v>1257.3</c:v>
                </c:pt>
                <c:pt idx="80">
                  <c:v>1358.7</c:v>
                </c:pt>
                <c:pt idx="81">
                  <c:v>1634.6</c:v>
                </c:pt>
                <c:pt idx="82">
                  <c:v>1302.0999999999999</c:v>
                </c:pt>
                <c:pt idx="83">
                  <c:v>1295.8</c:v>
                </c:pt>
                <c:pt idx="84">
                  <c:v>1298.7</c:v>
                </c:pt>
                <c:pt idx="85">
                  <c:v>1294</c:v>
                </c:pt>
                <c:pt idx="86">
                  <c:v>1296.5</c:v>
                </c:pt>
                <c:pt idx="87">
                  <c:v>1306.2</c:v>
                </c:pt>
                <c:pt idx="88">
                  <c:v>1318</c:v>
                </c:pt>
                <c:pt idx="89">
                  <c:v>1332.4</c:v>
                </c:pt>
                <c:pt idx="90">
                  <c:v>1335.2</c:v>
                </c:pt>
                <c:pt idx="91">
                  <c:v>1339.5</c:v>
                </c:pt>
                <c:pt idx="92">
                  <c:v>1428.5</c:v>
                </c:pt>
                <c:pt idx="93">
                  <c:v>1687.6</c:v>
                </c:pt>
                <c:pt idx="94">
                  <c:v>1381.5</c:v>
                </c:pt>
                <c:pt idx="95">
                  <c:v>1393.3</c:v>
                </c:pt>
                <c:pt idx="96">
                  <c:v>1410.6</c:v>
                </c:pt>
                <c:pt idx="97">
                  <c:v>1400.2</c:v>
                </c:pt>
                <c:pt idx="98">
                  <c:v>1409.1</c:v>
                </c:pt>
                <c:pt idx="99">
                  <c:v>1440</c:v>
                </c:pt>
                <c:pt idx="100">
                  <c:v>1456.7</c:v>
                </c:pt>
                <c:pt idx="101">
                  <c:v>1481.2</c:v>
                </c:pt>
                <c:pt idx="102">
                  <c:v>1496.2</c:v>
                </c:pt>
                <c:pt idx="103">
                  <c:v>1504.6</c:v>
                </c:pt>
                <c:pt idx="104">
                  <c:v>1569.9</c:v>
                </c:pt>
                <c:pt idx="105">
                  <c:v>1898.8</c:v>
                </c:pt>
                <c:pt idx="106">
                  <c:v>1528</c:v>
                </c:pt>
                <c:pt idx="107">
                  <c:v>1539.9</c:v>
                </c:pt>
                <c:pt idx="108">
                  <c:v>1522.4</c:v>
                </c:pt>
                <c:pt idx="109">
                  <c:v>1550</c:v>
                </c:pt>
                <c:pt idx="110">
                  <c:v>1562.7</c:v>
                </c:pt>
                <c:pt idx="111">
                  <c:v>1597.6</c:v>
                </c:pt>
                <c:pt idx="112">
                  <c:v>1605.5</c:v>
                </c:pt>
                <c:pt idx="113">
                  <c:v>1591.3</c:v>
                </c:pt>
                <c:pt idx="114">
                  <c:v>1598.1</c:v>
                </c:pt>
                <c:pt idx="115">
                  <c:v>1608.7</c:v>
                </c:pt>
                <c:pt idx="116">
                  <c:v>1776.9</c:v>
                </c:pt>
                <c:pt idx="117">
                  <c:v>2075</c:v>
                </c:pt>
                <c:pt idx="118">
                  <c:v>1682.4</c:v>
                </c:pt>
                <c:pt idx="119">
                  <c:v>1703.8</c:v>
                </c:pt>
                <c:pt idx="120">
                  <c:v>1697.7</c:v>
                </c:pt>
                <c:pt idx="121">
                  <c:v>1699.2</c:v>
                </c:pt>
                <c:pt idx="122">
                  <c:v>1714.4</c:v>
                </c:pt>
                <c:pt idx="123">
                  <c:v>1704.3</c:v>
                </c:pt>
                <c:pt idx="124">
                  <c:v>1744</c:v>
                </c:pt>
                <c:pt idx="125">
                  <c:v>1759.1</c:v>
                </c:pt>
                <c:pt idx="126">
                  <c:v>1776.2</c:v>
                </c:pt>
                <c:pt idx="127">
                  <c:v>1800.8</c:v>
                </c:pt>
                <c:pt idx="128">
                  <c:v>1942.6</c:v>
                </c:pt>
                <c:pt idx="129">
                  <c:v>2311.1999999999998</c:v>
                </c:pt>
                <c:pt idx="130">
                  <c:v>1835.5</c:v>
                </c:pt>
                <c:pt idx="131">
                  <c:v>1840.2</c:v>
                </c:pt>
                <c:pt idx="132">
                  <c:v>1845.3</c:v>
                </c:pt>
                <c:pt idx="133">
                  <c:v>1848</c:v>
                </c:pt>
                <c:pt idx="134">
                  <c:v>1850.5</c:v>
                </c:pt>
                <c:pt idx="135">
                  <c:v>1834.1</c:v>
                </c:pt>
                <c:pt idx="136">
                  <c:v>1872.4</c:v>
                </c:pt>
                <c:pt idx="137">
                  <c:v>1894.6</c:v>
                </c:pt>
                <c:pt idx="138">
                  <c:v>1902.1</c:v>
                </c:pt>
                <c:pt idx="139">
                  <c:v>1954.4</c:v>
                </c:pt>
                <c:pt idx="140">
                  <c:v>2070.6</c:v>
                </c:pt>
                <c:pt idx="141">
                  <c:v>2421.6</c:v>
                </c:pt>
                <c:pt idx="142">
                  <c:v>2022.7</c:v>
                </c:pt>
                <c:pt idx="143">
                  <c:v>2028.3</c:v>
                </c:pt>
                <c:pt idx="144">
                  <c:v>2032.6</c:v>
                </c:pt>
                <c:pt idx="145">
                  <c:v>2048.6</c:v>
                </c:pt>
                <c:pt idx="146">
                  <c:v>2019.5</c:v>
                </c:pt>
                <c:pt idx="147">
                  <c:v>2020.5</c:v>
                </c:pt>
                <c:pt idx="148">
                  <c:v>2056.4</c:v>
                </c:pt>
                <c:pt idx="149">
                  <c:v>2067.9</c:v>
                </c:pt>
                <c:pt idx="150">
                  <c:v>2120.9</c:v>
                </c:pt>
                <c:pt idx="151">
                  <c:v>2147.3000000000002</c:v>
                </c:pt>
                <c:pt idx="152">
                  <c:v>2328.3000000000002</c:v>
                </c:pt>
                <c:pt idx="153">
                  <c:v>2625.9</c:v>
                </c:pt>
                <c:pt idx="154">
                  <c:v>2166</c:v>
                </c:pt>
                <c:pt idx="155">
                  <c:v>2135.1999999999998</c:v>
                </c:pt>
                <c:pt idx="156">
                  <c:v>2139.1999999999998</c:v>
                </c:pt>
              </c:numCache>
            </c:numRef>
          </c:val>
        </c:ser>
        <c:ser>
          <c:idx val="4"/>
          <c:order val="1"/>
          <c:tx>
            <c:strRef>
              <c:f>'Plan Resultados ValoresTeste'!$O$2</c:f>
              <c:strCache>
                <c:ptCount val="1"/>
                <c:pt idx="0">
                  <c:v>IBGE S Rend Nov Reg</c:v>
                </c:pt>
              </c:strCache>
            </c:strRef>
          </c:tx>
          <c:marker>
            <c:symbol val="none"/>
          </c:marker>
          <c:cat>
            <c:numRef>
              <c:f>'Plan Resultados ValoresTeste'!$A$95:$A$251</c:f>
              <c:numCache>
                <c:formatCode>mmm/yy</c:formatCode>
                <c:ptCount val="157"/>
                <c:pt idx="0">
                  <c:v>37316</c:v>
                </c:pt>
                <c:pt idx="1">
                  <c:v>37347</c:v>
                </c:pt>
                <c:pt idx="2">
                  <c:v>37377</c:v>
                </c:pt>
                <c:pt idx="3">
                  <c:v>37408</c:v>
                </c:pt>
                <c:pt idx="4">
                  <c:v>37438</c:v>
                </c:pt>
                <c:pt idx="5">
                  <c:v>37469</c:v>
                </c:pt>
                <c:pt idx="6">
                  <c:v>37500</c:v>
                </c:pt>
                <c:pt idx="7">
                  <c:v>37530</c:v>
                </c:pt>
                <c:pt idx="8">
                  <c:v>37561</c:v>
                </c:pt>
                <c:pt idx="9">
                  <c:v>37591</c:v>
                </c:pt>
                <c:pt idx="10">
                  <c:v>37622</c:v>
                </c:pt>
                <c:pt idx="11">
                  <c:v>37653</c:v>
                </c:pt>
                <c:pt idx="12">
                  <c:v>37681</c:v>
                </c:pt>
                <c:pt idx="13">
                  <c:v>37712</c:v>
                </c:pt>
                <c:pt idx="14">
                  <c:v>37742</c:v>
                </c:pt>
                <c:pt idx="15">
                  <c:v>37773</c:v>
                </c:pt>
                <c:pt idx="16">
                  <c:v>37803</c:v>
                </c:pt>
                <c:pt idx="17">
                  <c:v>37834</c:v>
                </c:pt>
                <c:pt idx="18">
                  <c:v>37865</c:v>
                </c:pt>
                <c:pt idx="19">
                  <c:v>37895</c:v>
                </c:pt>
                <c:pt idx="20">
                  <c:v>37926</c:v>
                </c:pt>
                <c:pt idx="21">
                  <c:v>37956</c:v>
                </c:pt>
                <c:pt idx="22">
                  <c:v>37987</c:v>
                </c:pt>
                <c:pt idx="23">
                  <c:v>38018</c:v>
                </c:pt>
                <c:pt idx="24">
                  <c:v>38047</c:v>
                </c:pt>
                <c:pt idx="25">
                  <c:v>38078</c:v>
                </c:pt>
                <c:pt idx="26">
                  <c:v>38108</c:v>
                </c:pt>
                <c:pt idx="27">
                  <c:v>38139</c:v>
                </c:pt>
                <c:pt idx="28">
                  <c:v>38169</c:v>
                </c:pt>
                <c:pt idx="29">
                  <c:v>38200</c:v>
                </c:pt>
                <c:pt idx="30">
                  <c:v>38231</c:v>
                </c:pt>
                <c:pt idx="31">
                  <c:v>38261</c:v>
                </c:pt>
                <c:pt idx="32">
                  <c:v>38292</c:v>
                </c:pt>
                <c:pt idx="33">
                  <c:v>38322</c:v>
                </c:pt>
                <c:pt idx="34">
                  <c:v>38353</c:v>
                </c:pt>
                <c:pt idx="35">
                  <c:v>38384</c:v>
                </c:pt>
                <c:pt idx="36">
                  <c:v>38412</c:v>
                </c:pt>
                <c:pt idx="37">
                  <c:v>38443</c:v>
                </c:pt>
                <c:pt idx="38">
                  <c:v>38473</c:v>
                </c:pt>
                <c:pt idx="39">
                  <c:v>38504</c:v>
                </c:pt>
                <c:pt idx="40">
                  <c:v>38534</c:v>
                </c:pt>
                <c:pt idx="41">
                  <c:v>38565</c:v>
                </c:pt>
                <c:pt idx="42">
                  <c:v>38596</c:v>
                </c:pt>
                <c:pt idx="43">
                  <c:v>38626</c:v>
                </c:pt>
                <c:pt idx="44">
                  <c:v>38657</c:v>
                </c:pt>
                <c:pt idx="45">
                  <c:v>38687</c:v>
                </c:pt>
                <c:pt idx="46">
                  <c:v>38718</c:v>
                </c:pt>
                <c:pt idx="47">
                  <c:v>38749</c:v>
                </c:pt>
                <c:pt idx="48">
                  <c:v>38777</c:v>
                </c:pt>
                <c:pt idx="49">
                  <c:v>38808</c:v>
                </c:pt>
                <c:pt idx="50">
                  <c:v>38838</c:v>
                </c:pt>
                <c:pt idx="51">
                  <c:v>38869</c:v>
                </c:pt>
                <c:pt idx="52">
                  <c:v>38899</c:v>
                </c:pt>
                <c:pt idx="53">
                  <c:v>38930</c:v>
                </c:pt>
                <c:pt idx="54">
                  <c:v>38961</c:v>
                </c:pt>
                <c:pt idx="55">
                  <c:v>38991</c:v>
                </c:pt>
                <c:pt idx="56">
                  <c:v>39022</c:v>
                </c:pt>
                <c:pt idx="57">
                  <c:v>39052</c:v>
                </c:pt>
                <c:pt idx="58">
                  <c:v>39083</c:v>
                </c:pt>
                <c:pt idx="59">
                  <c:v>39114</c:v>
                </c:pt>
                <c:pt idx="60">
                  <c:v>39142</c:v>
                </c:pt>
                <c:pt idx="61">
                  <c:v>39173</c:v>
                </c:pt>
                <c:pt idx="62">
                  <c:v>39203</c:v>
                </c:pt>
                <c:pt idx="63">
                  <c:v>39234</c:v>
                </c:pt>
                <c:pt idx="64">
                  <c:v>39264</c:v>
                </c:pt>
                <c:pt idx="65">
                  <c:v>39295</c:v>
                </c:pt>
                <c:pt idx="66">
                  <c:v>39326</c:v>
                </c:pt>
                <c:pt idx="67">
                  <c:v>39356</c:v>
                </c:pt>
                <c:pt idx="68">
                  <c:v>39387</c:v>
                </c:pt>
                <c:pt idx="69">
                  <c:v>39417</c:v>
                </c:pt>
                <c:pt idx="70">
                  <c:v>39448</c:v>
                </c:pt>
                <c:pt idx="71">
                  <c:v>39479</c:v>
                </c:pt>
                <c:pt idx="72">
                  <c:v>39508</c:v>
                </c:pt>
                <c:pt idx="73">
                  <c:v>39539</c:v>
                </c:pt>
                <c:pt idx="74">
                  <c:v>39569</c:v>
                </c:pt>
                <c:pt idx="75">
                  <c:v>39600</c:v>
                </c:pt>
                <c:pt idx="76">
                  <c:v>39630</c:v>
                </c:pt>
                <c:pt idx="77">
                  <c:v>39661</c:v>
                </c:pt>
                <c:pt idx="78">
                  <c:v>39692</c:v>
                </c:pt>
                <c:pt idx="79">
                  <c:v>39722</c:v>
                </c:pt>
                <c:pt idx="80">
                  <c:v>39753</c:v>
                </c:pt>
                <c:pt idx="81">
                  <c:v>39783</c:v>
                </c:pt>
                <c:pt idx="82">
                  <c:v>39814</c:v>
                </c:pt>
                <c:pt idx="83">
                  <c:v>39845</c:v>
                </c:pt>
                <c:pt idx="84">
                  <c:v>39873</c:v>
                </c:pt>
                <c:pt idx="85">
                  <c:v>39904</c:v>
                </c:pt>
                <c:pt idx="86">
                  <c:v>39934</c:v>
                </c:pt>
                <c:pt idx="87">
                  <c:v>39965</c:v>
                </c:pt>
                <c:pt idx="88">
                  <c:v>39995</c:v>
                </c:pt>
                <c:pt idx="89">
                  <c:v>40026</c:v>
                </c:pt>
                <c:pt idx="90">
                  <c:v>40057</c:v>
                </c:pt>
                <c:pt idx="91">
                  <c:v>40087</c:v>
                </c:pt>
                <c:pt idx="92">
                  <c:v>40118</c:v>
                </c:pt>
                <c:pt idx="93">
                  <c:v>40148</c:v>
                </c:pt>
                <c:pt idx="94">
                  <c:v>40179</c:v>
                </c:pt>
                <c:pt idx="95">
                  <c:v>40210</c:v>
                </c:pt>
                <c:pt idx="96">
                  <c:v>40238</c:v>
                </c:pt>
                <c:pt idx="97">
                  <c:v>40269</c:v>
                </c:pt>
                <c:pt idx="98">
                  <c:v>40299</c:v>
                </c:pt>
                <c:pt idx="99">
                  <c:v>40330</c:v>
                </c:pt>
                <c:pt idx="100">
                  <c:v>40360</c:v>
                </c:pt>
                <c:pt idx="101">
                  <c:v>40391</c:v>
                </c:pt>
                <c:pt idx="102">
                  <c:v>40422</c:v>
                </c:pt>
                <c:pt idx="103">
                  <c:v>40452</c:v>
                </c:pt>
                <c:pt idx="104">
                  <c:v>40483</c:v>
                </c:pt>
                <c:pt idx="105">
                  <c:v>40513</c:v>
                </c:pt>
                <c:pt idx="106">
                  <c:v>40544</c:v>
                </c:pt>
                <c:pt idx="107">
                  <c:v>40575</c:v>
                </c:pt>
                <c:pt idx="108">
                  <c:v>40603</c:v>
                </c:pt>
                <c:pt idx="109">
                  <c:v>40634</c:v>
                </c:pt>
                <c:pt idx="110">
                  <c:v>40664</c:v>
                </c:pt>
                <c:pt idx="111">
                  <c:v>40695</c:v>
                </c:pt>
                <c:pt idx="112">
                  <c:v>40725</c:v>
                </c:pt>
                <c:pt idx="113">
                  <c:v>40756</c:v>
                </c:pt>
                <c:pt idx="114">
                  <c:v>40787</c:v>
                </c:pt>
                <c:pt idx="115">
                  <c:v>40817</c:v>
                </c:pt>
                <c:pt idx="116">
                  <c:v>40848</c:v>
                </c:pt>
                <c:pt idx="117">
                  <c:v>40878</c:v>
                </c:pt>
                <c:pt idx="118">
                  <c:v>40909</c:v>
                </c:pt>
                <c:pt idx="119">
                  <c:v>40940</c:v>
                </c:pt>
                <c:pt idx="120">
                  <c:v>40969</c:v>
                </c:pt>
                <c:pt idx="121">
                  <c:v>41000</c:v>
                </c:pt>
                <c:pt idx="122">
                  <c:v>41030</c:v>
                </c:pt>
                <c:pt idx="123">
                  <c:v>41061</c:v>
                </c:pt>
                <c:pt idx="124">
                  <c:v>41091</c:v>
                </c:pt>
                <c:pt idx="125">
                  <c:v>41122</c:v>
                </c:pt>
                <c:pt idx="126">
                  <c:v>41153</c:v>
                </c:pt>
                <c:pt idx="127">
                  <c:v>41183</c:v>
                </c:pt>
                <c:pt idx="128">
                  <c:v>41214</c:v>
                </c:pt>
                <c:pt idx="129">
                  <c:v>41244</c:v>
                </c:pt>
                <c:pt idx="130">
                  <c:v>41275</c:v>
                </c:pt>
                <c:pt idx="131">
                  <c:v>41306</c:v>
                </c:pt>
                <c:pt idx="132">
                  <c:v>41334</c:v>
                </c:pt>
                <c:pt idx="133">
                  <c:v>41365</c:v>
                </c:pt>
                <c:pt idx="134">
                  <c:v>41395</c:v>
                </c:pt>
                <c:pt idx="135">
                  <c:v>41426</c:v>
                </c:pt>
                <c:pt idx="136">
                  <c:v>41456</c:v>
                </c:pt>
                <c:pt idx="137">
                  <c:v>41487</c:v>
                </c:pt>
                <c:pt idx="138">
                  <c:v>41518</c:v>
                </c:pt>
                <c:pt idx="139">
                  <c:v>41548</c:v>
                </c:pt>
                <c:pt idx="140">
                  <c:v>41579</c:v>
                </c:pt>
                <c:pt idx="141">
                  <c:v>41609</c:v>
                </c:pt>
                <c:pt idx="142">
                  <c:v>41640</c:v>
                </c:pt>
                <c:pt idx="143">
                  <c:v>41671</c:v>
                </c:pt>
                <c:pt idx="144">
                  <c:v>41699</c:v>
                </c:pt>
                <c:pt idx="145">
                  <c:v>41730</c:v>
                </c:pt>
                <c:pt idx="146">
                  <c:v>41760</c:v>
                </c:pt>
                <c:pt idx="147">
                  <c:v>41791</c:v>
                </c:pt>
                <c:pt idx="148">
                  <c:v>41821</c:v>
                </c:pt>
                <c:pt idx="149">
                  <c:v>41852</c:v>
                </c:pt>
                <c:pt idx="150">
                  <c:v>41883</c:v>
                </c:pt>
                <c:pt idx="151">
                  <c:v>41913</c:v>
                </c:pt>
                <c:pt idx="152">
                  <c:v>41944</c:v>
                </c:pt>
                <c:pt idx="153">
                  <c:v>41974</c:v>
                </c:pt>
                <c:pt idx="154">
                  <c:v>42005</c:v>
                </c:pt>
                <c:pt idx="155">
                  <c:v>42036</c:v>
                </c:pt>
                <c:pt idx="156">
                  <c:v>42064</c:v>
                </c:pt>
              </c:numCache>
            </c:numRef>
          </c:cat>
          <c:val>
            <c:numRef>
              <c:f>'Plan Resultados ValoresTeste'!$O$95:$O$251</c:f>
              <c:numCache>
                <c:formatCode>_-* #,##0.00_-;\-* #,##0.00_-;_-* "-"??_-;_-@_-</c:formatCode>
                <c:ptCount val="157"/>
                <c:pt idx="0">
                  <c:v>886.27833870198333</c:v>
                </c:pt>
                <c:pt idx="1">
                  <c:v>894.71444508774482</c:v>
                </c:pt>
                <c:pt idx="2">
                  <c:v>889.9873165095164</c:v>
                </c:pt>
                <c:pt idx="3">
                  <c:v>914.35020995115519</c:v>
                </c:pt>
                <c:pt idx="4">
                  <c:v>908.16858027193337</c:v>
                </c:pt>
                <c:pt idx="5">
                  <c:v>909.91398159312541</c:v>
                </c:pt>
                <c:pt idx="6">
                  <c:v>918.93188841928429</c:v>
                </c:pt>
                <c:pt idx="7">
                  <c:v>928.74977085098953</c:v>
                </c:pt>
                <c:pt idx="8">
                  <c:v>954.05809000827401</c:v>
                </c:pt>
                <c:pt idx="9">
                  <c:v>1039.7282048567829</c:v>
                </c:pt>
                <c:pt idx="10">
                  <c:v>928.6043207408901</c:v>
                </c:pt>
                <c:pt idx="11">
                  <c:v>918.568263144036</c:v>
                </c:pt>
                <c:pt idx="12">
                  <c:v>926.0589438141518</c:v>
                </c:pt>
                <c:pt idx="13">
                  <c:v>916.67741171274463</c:v>
                </c:pt>
                <c:pt idx="14">
                  <c:v>923.44084183236373</c:v>
                </c:pt>
                <c:pt idx="15">
                  <c:v>923.51356688741339</c:v>
                </c:pt>
                <c:pt idx="16">
                  <c:v>922.85904139196634</c:v>
                </c:pt>
                <c:pt idx="17">
                  <c:v>912.16845829966508</c:v>
                </c:pt>
                <c:pt idx="18">
                  <c:v>909.04128093252939</c:v>
                </c:pt>
                <c:pt idx="19">
                  <c:v>913.91385962085712</c:v>
                </c:pt>
                <c:pt idx="20">
                  <c:v>936.89497701655228</c:v>
                </c:pt>
                <c:pt idx="21">
                  <c:v>1041.6917813431239</c:v>
                </c:pt>
                <c:pt idx="22">
                  <c:v>933.1859992090192</c:v>
                </c:pt>
                <c:pt idx="23">
                  <c:v>939.14945372309205</c:v>
                </c:pt>
                <c:pt idx="24">
                  <c:v>939.36762888824092</c:v>
                </c:pt>
                <c:pt idx="25">
                  <c:v>935.65865108070795</c:v>
                </c:pt>
                <c:pt idx="26">
                  <c:v>949.11278626489661</c:v>
                </c:pt>
                <c:pt idx="27">
                  <c:v>961.98512100868777</c:v>
                </c:pt>
                <c:pt idx="28">
                  <c:v>956.45801682491299</c:v>
                </c:pt>
                <c:pt idx="29">
                  <c:v>969.18490145860483</c:v>
                </c:pt>
                <c:pt idx="30">
                  <c:v>962.20329617383686</c:v>
                </c:pt>
                <c:pt idx="31">
                  <c:v>971.94845355049233</c:v>
                </c:pt>
                <c:pt idx="32">
                  <c:v>997.91129820322374</c:v>
                </c:pt>
                <c:pt idx="33">
                  <c:v>1113.4714106771464</c:v>
                </c:pt>
                <c:pt idx="34">
                  <c:v>988.96611643211463</c:v>
                </c:pt>
                <c:pt idx="35">
                  <c:v>991.72966852400202</c:v>
                </c:pt>
                <c:pt idx="36">
                  <c:v>987.94796566141929</c:v>
                </c:pt>
                <c:pt idx="37">
                  <c:v>985.47531378973054</c:v>
                </c:pt>
                <c:pt idx="38">
                  <c:v>994.05687028559134</c:v>
                </c:pt>
                <c:pt idx="39">
                  <c:v>1012.0199588828594</c:v>
                </c:pt>
                <c:pt idx="40">
                  <c:v>1016.7470874610879</c:v>
                </c:pt>
                <c:pt idx="41">
                  <c:v>1011.87450877276</c:v>
                </c:pt>
                <c:pt idx="42">
                  <c:v>1010.2745575616673</c:v>
                </c:pt>
                <c:pt idx="43">
                  <c:v>1019.7288147181242</c:v>
                </c:pt>
                <c:pt idx="44">
                  <c:v>1107.8715814383218</c:v>
                </c:pt>
                <c:pt idx="45">
                  <c:v>1171.2151043865829</c:v>
                </c:pt>
                <c:pt idx="46">
                  <c:v>1046.6370850865014</c:v>
                </c:pt>
                <c:pt idx="47">
                  <c:v>1036.0919521042995</c:v>
                </c:pt>
                <c:pt idx="48">
                  <c:v>1041.037255847677</c:v>
                </c:pt>
                <c:pt idx="49">
                  <c:v>1053.1096149859218</c:v>
                </c:pt>
                <c:pt idx="50">
                  <c:v>1052.9641648758225</c:v>
                </c:pt>
                <c:pt idx="51">
                  <c:v>1055.291366637412</c:v>
                </c:pt>
                <c:pt idx="52">
                  <c:v>1060.09122027069</c:v>
                </c:pt>
                <c:pt idx="53">
                  <c:v>1052.7459897106737</c:v>
                </c:pt>
                <c:pt idx="54">
                  <c:v>1069.8363776473457</c:v>
                </c:pt>
                <c:pt idx="55">
                  <c:v>1077.3997833725109</c:v>
                </c:pt>
                <c:pt idx="56">
                  <c:v>1146.4885856696956</c:v>
                </c:pt>
                <c:pt idx="57">
                  <c:v>1265.4667757309526</c:v>
                </c:pt>
                <c:pt idx="58">
                  <c:v>1105.1807544014841</c:v>
                </c:pt>
                <c:pt idx="59">
                  <c:v>1102.3444772545472</c:v>
                </c:pt>
                <c:pt idx="60">
                  <c:v>1104.3807787959379</c:v>
                </c:pt>
                <c:pt idx="61">
                  <c:v>1113.1805104569476</c:v>
                </c:pt>
                <c:pt idx="62">
                  <c:v>1108.8897322090174</c:v>
                </c:pt>
                <c:pt idx="63">
                  <c:v>1103.3626280252424</c:v>
                </c:pt>
                <c:pt idx="64">
                  <c:v>1105.1807544014841</c:v>
                </c:pt>
                <c:pt idx="65">
                  <c:v>1109.4715326494147</c:v>
                </c:pt>
                <c:pt idx="66">
                  <c:v>1114.7804616680405</c:v>
                </c:pt>
                <c:pt idx="67">
                  <c:v>1129.6163728981728</c:v>
                </c:pt>
                <c:pt idx="68">
                  <c:v>1197.5415743145627</c:v>
                </c:pt>
                <c:pt idx="69">
                  <c:v>1377.0997352321931</c:v>
                </c:pt>
                <c:pt idx="70">
                  <c:v>1161.4699470099272</c:v>
                </c:pt>
                <c:pt idx="71">
                  <c:v>1159.0700201932882</c:v>
                </c:pt>
                <c:pt idx="72">
                  <c:v>1173.0332307628246</c:v>
                </c:pt>
                <c:pt idx="73">
                  <c:v>1177.6149092309538</c:v>
                </c:pt>
                <c:pt idx="74">
                  <c:v>1182.3420378091821</c:v>
                </c:pt>
                <c:pt idx="75">
                  <c:v>1186.4146408919632</c:v>
                </c:pt>
                <c:pt idx="76">
                  <c:v>1211.6502349941984</c:v>
                </c:pt>
                <c:pt idx="77">
                  <c:v>1222.1953679764001</c:v>
                </c:pt>
                <c:pt idx="78">
                  <c:v>1213.8319866456882</c:v>
                </c:pt>
                <c:pt idx="79">
                  <c:v>1225.9043457839332</c:v>
                </c:pt>
                <c:pt idx="80">
                  <c:v>1299.6475516042965</c:v>
                </c:pt>
                <c:pt idx="81">
                  <c:v>1500.2959784863308</c:v>
                </c:pt>
                <c:pt idx="82">
                  <c:v>1258.4851704461844</c:v>
                </c:pt>
                <c:pt idx="83">
                  <c:v>1253.9034919780554</c:v>
                </c:pt>
                <c:pt idx="84">
                  <c:v>1256.0125185744957</c:v>
                </c:pt>
                <c:pt idx="85">
                  <c:v>1252.5944409871613</c:v>
                </c:pt>
                <c:pt idx="86">
                  <c:v>1254.412567363403</c:v>
                </c:pt>
                <c:pt idx="87">
                  <c:v>1261.4668977032209</c:v>
                </c:pt>
                <c:pt idx="88">
                  <c:v>1270.0484541990818</c:v>
                </c:pt>
                <c:pt idx="89">
                  <c:v>1280.5208621262341</c:v>
                </c:pt>
                <c:pt idx="90">
                  <c:v>1282.5571636676245</c:v>
                </c:pt>
                <c:pt idx="91">
                  <c:v>1285.6843410347603</c:v>
                </c:pt>
                <c:pt idx="92">
                  <c:v>1350.409640028965</c:v>
                </c:pt>
                <c:pt idx="93">
                  <c:v>1538.8402576626547</c:v>
                </c:pt>
                <c:pt idx="94">
                  <c:v>1316.2288641556211</c:v>
                </c:pt>
                <c:pt idx="95">
                  <c:v>1324.8104206514818</c:v>
                </c:pt>
                <c:pt idx="96">
                  <c:v>1337.3918551750742</c:v>
                </c:pt>
                <c:pt idx="97">
                  <c:v>1329.8284494499089</c:v>
                </c:pt>
                <c:pt idx="98">
                  <c:v>1336.3009793493293</c:v>
                </c:pt>
                <c:pt idx="99">
                  <c:v>1358.7730213596767</c:v>
                </c:pt>
                <c:pt idx="100">
                  <c:v>1370.9181055529714</c:v>
                </c:pt>
                <c:pt idx="101">
                  <c:v>1388.7357440401399</c:v>
                </c:pt>
                <c:pt idx="102">
                  <c:v>1399.6445022975902</c:v>
                </c:pt>
                <c:pt idx="103">
                  <c:v>1405.7534069217622</c:v>
                </c:pt>
                <c:pt idx="104">
                  <c:v>1453.2428678691956</c:v>
                </c:pt>
                <c:pt idx="105">
                  <c:v>1692.4355739275538</c:v>
                </c:pt>
                <c:pt idx="106">
                  <c:v>1422.7710698033845</c:v>
                </c:pt>
                <c:pt idx="107">
                  <c:v>1431.4253513542951</c:v>
                </c:pt>
                <c:pt idx="108">
                  <c:v>1418.6984667206032</c:v>
                </c:pt>
                <c:pt idx="109">
                  <c:v>1438.7705819143116</c:v>
                </c:pt>
                <c:pt idx="110">
                  <c:v>1448.0066639056195</c:v>
                </c:pt>
                <c:pt idx="111">
                  <c:v>1473.3877081179535</c:v>
                </c:pt>
                <c:pt idx="112">
                  <c:v>1479.1329874668775</c:v>
                </c:pt>
                <c:pt idx="113">
                  <c:v>1468.8060296498245</c:v>
                </c:pt>
                <c:pt idx="114">
                  <c:v>1473.7513333932018</c:v>
                </c:pt>
                <c:pt idx="115">
                  <c:v>1481.4601892284668</c:v>
                </c:pt>
                <c:pt idx="116">
                  <c:v>1603.7837318220086</c:v>
                </c:pt>
                <c:pt idx="117">
                  <c:v>1820.577120925069</c:v>
                </c:pt>
                <c:pt idx="118">
                  <c:v>1535.0585548000722</c:v>
                </c:pt>
                <c:pt idx="119">
                  <c:v>1550.6217165807011</c:v>
                </c:pt>
                <c:pt idx="120">
                  <c:v>1546.1854882226714</c:v>
                </c:pt>
                <c:pt idx="121">
                  <c:v>1547.2763640484163</c:v>
                </c:pt>
                <c:pt idx="122">
                  <c:v>1558.3305724159659</c:v>
                </c:pt>
                <c:pt idx="123">
                  <c:v>1550.9853418559494</c:v>
                </c:pt>
                <c:pt idx="124">
                  <c:v>1579.8571887106677</c:v>
                </c:pt>
                <c:pt idx="125">
                  <c:v>1590.8386720231674</c:v>
                </c:pt>
                <c:pt idx="126">
                  <c:v>1603.2746564366607</c:v>
                </c:pt>
                <c:pt idx="127">
                  <c:v>1621.1650199788792</c:v>
                </c:pt>
                <c:pt idx="128">
                  <c:v>1724.2891480393084</c:v>
                </c:pt>
                <c:pt idx="129">
                  <c:v>1992.3537009523848</c:v>
                </c:pt>
                <c:pt idx="130">
                  <c:v>1646.4006140811139</c:v>
                </c:pt>
                <c:pt idx="131">
                  <c:v>1649.8186916684483</c:v>
                </c:pt>
                <c:pt idx="132">
                  <c:v>1653.5276694759814</c:v>
                </c:pt>
                <c:pt idx="133">
                  <c:v>1655.4912459623224</c:v>
                </c:pt>
                <c:pt idx="134">
                  <c:v>1657.3093723385641</c:v>
                </c:pt>
                <c:pt idx="135">
                  <c:v>1645.3824633104184</c:v>
                </c:pt>
                <c:pt idx="136">
                  <c:v>1673.2361593944415</c:v>
                </c:pt>
                <c:pt idx="137">
                  <c:v>1689.3811216154677</c:v>
                </c:pt>
                <c:pt idx="138">
                  <c:v>1694.8355007441928</c:v>
                </c:pt>
                <c:pt idx="139">
                  <c:v>1732.8707045351694</c:v>
                </c:pt>
                <c:pt idx="140">
                  <c:v>1817.3772185028836</c:v>
                </c:pt>
                <c:pt idx="141">
                  <c:v>2072.6421617272181</c:v>
                </c:pt>
                <c:pt idx="142">
                  <c:v>1782.5419171340925</c:v>
                </c:pt>
                <c:pt idx="143">
                  <c:v>1786.6145202168739</c:v>
                </c:pt>
                <c:pt idx="144">
                  <c:v>1789.7416975840097</c:v>
                </c:pt>
                <c:pt idx="145">
                  <c:v>1801.3777063919565</c:v>
                </c:pt>
                <c:pt idx="146">
                  <c:v>1780.2147153725032</c:v>
                </c:pt>
                <c:pt idx="147">
                  <c:v>1780.9419659229998</c:v>
                </c:pt>
                <c:pt idx="148">
                  <c:v>1807.0502606858308</c:v>
                </c:pt>
                <c:pt idx="149">
                  <c:v>1815.4136420165426</c:v>
                </c:pt>
                <c:pt idx="150">
                  <c:v>1853.9579211928667</c:v>
                </c:pt>
                <c:pt idx="151">
                  <c:v>1873.157335725979</c:v>
                </c:pt>
                <c:pt idx="152">
                  <c:v>2004.7896853658783</c:v>
                </c:pt>
                <c:pt idx="153">
                  <c:v>2221.2194491936903</c:v>
                </c:pt>
                <c:pt idx="154">
                  <c:v>1886.7569210202669</c:v>
                </c:pt>
                <c:pt idx="155">
                  <c:v>1864.3576040649689</c:v>
                </c:pt>
                <c:pt idx="156">
                  <c:v>1867.2666062669557</c:v>
                </c:pt>
              </c:numCache>
            </c:numRef>
          </c:val>
        </c:ser>
        <c:dLbls/>
        <c:marker val="1"/>
        <c:axId val="111554944"/>
        <c:axId val="111556480"/>
      </c:lineChart>
      <c:dateAx>
        <c:axId val="111554944"/>
        <c:scaling>
          <c:orientation val="minMax"/>
        </c:scaling>
        <c:axPos val="b"/>
        <c:numFmt formatCode="mmm/yy" sourceLinked="1"/>
        <c:tickLblPos val="nextTo"/>
        <c:crossAx val="111556480"/>
        <c:crosses val="autoZero"/>
        <c:auto val="1"/>
        <c:lblOffset val="100"/>
        <c:baseTimeUnit val="months"/>
      </c:dateAx>
      <c:valAx>
        <c:axId val="111556480"/>
        <c:scaling>
          <c:orientation val="minMax"/>
          <c:min val="750"/>
        </c:scaling>
        <c:axPos val="l"/>
        <c:majorGridlines/>
        <c:numFmt formatCode="_-* #,##0.00_-;\-* #,##0.00_-;_-* &quot;-&quot;??_-;_-@_-" sourceLinked="1"/>
        <c:tickLblPos val="nextTo"/>
        <c:crossAx val="11155494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511811024" r="0.511811024" t="0.78740157499999996" header="0.31496062000000108" footer="0.31496062000000108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2"/>
          <c:order val="0"/>
          <c:tx>
            <c:strRef>
              <c:f>'Plan Resultados ValoresTeste'!$K$2</c:f>
              <c:strCache>
                <c:ptCount val="1"/>
                <c:pt idx="0">
                  <c:v>SEADieese Rend</c:v>
                </c:pt>
              </c:strCache>
            </c:strRef>
          </c:tx>
          <c:marker>
            <c:symbol val="none"/>
          </c:marker>
          <c:cat>
            <c:numRef>
              <c:f>'Plan Resultados ValoresTeste'!$A$95:$A$251</c:f>
              <c:numCache>
                <c:formatCode>mmm/yy</c:formatCode>
                <c:ptCount val="157"/>
                <c:pt idx="0">
                  <c:v>37316</c:v>
                </c:pt>
                <c:pt idx="1">
                  <c:v>37347</c:v>
                </c:pt>
                <c:pt idx="2">
                  <c:v>37377</c:v>
                </c:pt>
                <c:pt idx="3">
                  <c:v>37408</c:v>
                </c:pt>
                <c:pt idx="4">
                  <c:v>37438</c:v>
                </c:pt>
                <c:pt idx="5">
                  <c:v>37469</c:v>
                </c:pt>
                <c:pt idx="6">
                  <c:v>37500</c:v>
                </c:pt>
                <c:pt idx="7">
                  <c:v>37530</c:v>
                </c:pt>
                <c:pt idx="8">
                  <c:v>37561</c:v>
                </c:pt>
                <c:pt idx="9">
                  <c:v>37591</c:v>
                </c:pt>
                <c:pt idx="10">
                  <c:v>37622</c:v>
                </c:pt>
                <c:pt idx="11">
                  <c:v>37653</c:v>
                </c:pt>
                <c:pt idx="12">
                  <c:v>37681</c:v>
                </c:pt>
                <c:pt idx="13">
                  <c:v>37712</c:v>
                </c:pt>
                <c:pt idx="14">
                  <c:v>37742</c:v>
                </c:pt>
                <c:pt idx="15">
                  <c:v>37773</c:v>
                </c:pt>
                <c:pt idx="16">
                  <c:v>37803</c:v>
                </c:pt>
                <c:pt idx="17">
                  <c:v>37834</c:v>
                </c:pt>
                <c:pt idx="18">
                  <c:v>37865</c:v>
                </c:pt>
                <c:pt idx="19">
                  <c:v>37895</c:v>
                </c:pt>
                <c:pt idx="20">
                  <c:v>37926</c:v>
                </c:pt>
                <c:pt idx="21">
                  <c:v>37956</c:v>
                </c:pt>
                <c:pt idx="22">
                  <c:v>37987</c:v>
                </c:pt>
                <c:pt idx="23">
                  <c:v>38018</c:v>
                </c:pt>
                <c:pt idx="24">
                  <c:v>38047</c:v>
                </c:pt>
                <c:pt idx="25">
                  <c:v>38078</c:v>
                </c:pt>
                <c:pt idx="26">
                  <c:v>38108</c:v>
                </c:pt>
                <c:pt idx="27">
                  <c:v>38139</c:v>
                </c:pt>
                <c:pt idx="28">
                  <c:v>38169</c:v>
                </c:pt>
                <c:pt idx="29">
                  <c:v>38200</c:v>
                </c:pt>
                <c:pt idx="30">
                  <c:v>38231</c:v>
                </c:pt>
                <c:pt idx="31">
                  <c:v>38261</c:v>
                </c:pt>
                <c:pt idx="32">
                  <c:v>38292</c:v>
                </c:pt>
                <c:pt idx="33">
                  <c:v>38322</c:v>
                </c:pt>
                <c:pt idx="34">
                  <c:v>38353</c:v>
                </c:pt>
                <c:pt idx="35">
                  <c:v>38384</c:v>
                </c:pt>
                <c:pt idx="36">
                  <c:v>38412</c:v>
                </c:pt>
                <c:pt idx="37">
                  <c:v>38443</c:v>
                </c:pt>
                <c:pt idx="38">
                  <c:v>38473</c:v>
                </c:pt>
                <c:pt idx="39">
                  <c:v>38504</c:v>
                </c:pt>
                <c:pt idx="40">
                  <c:v>38534</c:v>
                </c:pt>
                <c:pt idx="41">
                  <c:v>38565</c:v>
                </c:pt>
                <c:pt idx="42">
                  <c:v>38596</c:v>
                </c:pt>
                <c:pt idx="43">
                  <c:v>38626</c:v>
                </c:pt>
                <c:pt idx="44">
                  <c:v>38657</c:v>
                </c:pt>
                <c:pt idx="45">
                  <c:v>38687</c:v>
                </c:pt>
                <c:pt idx="46">
                  <c:v>38718</c:v>
                </c:pt>
                <c:pt idx="47">
                  <c:v>38749</c:v>
                </c:pt>
                <c:pt idx="48">
                  <c:v>38777</c:v>
                </c:pt>
                <c:pt idx="49">
                  <c:v>38808</c:v>
                </c:pt>
                <c:pt idx="50">
                  <c:v>38838</c:v>
                </c:pt>
                <c:pt idx="51">
                  <c:v>38869</c:v>
                </c:pt>
                <c:pt idx="52">
                  <c:v>38899</c:v>
                </c:pt>
                <c:pt idx="53">
                  <c:v>38930</c:v>
                </c:pt>
                <c:pt idx="54">
                  <c:v>38961</c:v>
                </c:pt>
                <c:pt idx="55">
                  <c:v>38991</c:v>
                </c:pt>
                <c:pt idx="56">
                  <c:v>39022</c:v>
                </c:pt>
                <c:pt idx="57">
                  <c:v>39052</c:v>
                </c:pt>
                <c:pt idx="58">
                  <c:v>39083</c:v>
                </c:pt>
                <c:pt idx="59">
                  <c:v>39114</c:v>
                </c:pt>
                <c:pt idx="60">
                  <c:v>39142</c:v>
                </c:pt>
                <c:pt idx="61">
                  <c:v>39173</c:v>
                </c:pt>
                <c:pt idx="62">
                  <c:v>39203</c:v>
                </c:pt>
                <c:pt idx="63">
                  <c:v>39234</c:v>
                </c:pt>
                <c:pt idx="64">
                  <c:v>39264</c:v>
                </c:pt>
                <c:pt idx="65">
                  <c:v>39295</c:v>
                </c:pt>
                <c:pt idx="66">
                  <c:v>39326</c:v>
                </c:pt>
                <c:pt idx="67">
                  <c:v>39356</c:v>
                </c:pt>
                <c:pt idx="68">
                  <c:v>39387</c:v>
                </c:pt>
                <c:pt idx="69">
                  <c:v>39417</c:v>
                </c:pt>
                <c:pt idx="70">
                  <c:v>39448</c:v>
                </c:pt>
                <c:pt idx="71">
                  <c:v>39479</c:v>
                </c:pt>
                <c:pt idx="72">
                  <c:v>39508</c:v>
                </c:pt>
                <c:pt idx="73">
                  <c:v>39539</c:v>
                </c:pt>
                <c:pt idx="74">
                  <c:v>39569</c:v>
                </c:pt>
                <c:pt idx="75">
                  <c:v>39600</c:v>
                </c:pt>
                <c:pt idx="76">
                  <c:v>39630</c:v>
                </c:pt>
                <c:pt idx="77">
                  <c:v>39661</c:v>
                </c:pt>
                <c:pt idx="78">
                  <c:v>39692</c:v>
                </c:pt>
                <c:pt idx="79">
                  <c:v>39722</c:v>
                </c:pt>
                <c:pt idx="80">
                  <c:v>39753</c:v>
                </c:pt>
                <c:pt idx="81">
                  <c:v>39783</c:v>
                </c:pt>
                <c:pt idx="82">
                  <c:v>39814</c:v>
                </c:pt>
                <c:pt idx="83">
                  <c:v>39845</c:v>
                </c:pt>
                <c:pt idx="84">
                  <c:v>39873</c:v>
                </c:pt>
                <c:pt idx="85">
                  <c:v>39904</c:v>
                </c:pt>
                <c:pt idx="86">
                  <c:v>39934</c:v>
                </c:pt>
                <c:pt idx="87">
                  <c:v>39965</c:v>
                </c:pt>
                <c:pt idx="88">
                  <c:v>39995</c:v>
                </c:pt>
                <c:pt idx="89">
                  <c:v>40026</c:v>
                </c:pt>
                <c:pt idx="90">
                  <c:v>40057</c:v>
                </c:pt>
                <c:pt idx="91">
                  <c:v>40087</c:v>
                </c:pt>
                <c:pt idx="92">
                  <c:v>40118</c:v>
                </c:pt>
                <c:pt idx="93">
                  <c:v>40148</c:v>
                </c:pt>
                <c:pt idx="94">
                  <c:v>40179</c:v>
                </c:pt>
                <c:pt idx="95">
                  <c:v>40210</c:v>
                </c:pt>
                <c:pt idx="96">
                  <c:v>40238</c:v>
                </c:pt>
                <c:pt idx="97">
                  <c:v>40269</c:v>
                </c:pt>
                <c:pt idx="98">
                  <c:v>40299</c:v>
                </c:pt>
                <c:pt idx="99">
                  <c:v>40330</c:v>
                </c:pt>
                <c:pt idx="100">
                  <c:v>40360</c:v>
                </c:pt>
                <c:pt idx="101">
                  <c:v>40391</c:v>
                </c:pt>
                <c:pt idx="102">
                  <c:v>40422</c:v>
                </c:pt>
                <c:pt idx="103">
                  <c:v>40452</c:v>
                </c:pt>
                <c:pt idx="104">
                  <c:v>40483</c:v>
                </c:pt>
                <c:pt idx="105">
                  <c:v>40513</c:v>
                </c:pt>
                <c:pt idx="106">
                  <c:v>40544</c:v>
                </c:pt>
                <c:pt idx="107">
                  <c:v>40575</c:v>
                </c:pt>
                <c:pt idx="108">
                  <c:v>40603</c:v>
                </c:pt>
                <c:pt idx="109">
                  <c:v>40634</c:v>
                </c:pt>
                <c:pt idx="110">
                  <c:v>40664</c:v>
                </c:pt>
                <c:pt idx="111">
                  <c:v>40695</c:v>
                </c:pt>
                <c:pt idx="112">
                  <c:v>40725</c:v>
                </c:pt>
                <c:pt idx="113">
                  <c:v>40756</c:v>
                </c:pt>
                <c:pt idx="114">
                  <c:v>40787</c:v>
                </c:pt>
                <c:pt idx="115">
                  <c:v>40817</c:v>
                </c:pt>
                <c:pt idx="116">
                  <c:v>40848</c:v>
                </c:pt>
                <c:pt idx="117">
                  <c:v>40878</c:v>
                </c:pt>
                <c:pt idx="118">
                  <c:v>40909</c:v>
                </c:pt>
                <c:pt idx="119">
                  <c:v>40940</c:v>
                </c:pt>
                <c:pt idx="120">
                  <c:v>40969</c:v>
                </c:pt>
                <c:pt idx="121">
                  <c:v>41000</c:v>
                </c:pt>
                <c:pt idx="122">
                  <c:v>41030</c:v>
                </c:pt>
                <c:pt idx="123">
                  <c:v>41061</c:v>
                </c:pt>
                <c:pt idx="124">
                  <c:v>41091</c:v>
                </c:pt>
                <c:pt idx="125">
                  <c:v>41122</c:v>
                </c:pt>
                <c:pt idx="126">
                  <c:v>41153</c:v>
                </c:pt>
                <c:pt idx="127">
                  <c:v>41183</c:v>
                </c:pt>
                <c:pt idx="128">
                  <c:v>41214</c:v>
                </c:pt>
                <c:pt idx="129">
                  <c:v>41244</c:v>
                </c:pt>
                <c:pt idx="130">
                  <c:v>41275</c:v>
                </c:pt>
                <c:pt idx="131">
                  <c:v>41306</c:v>
                </c:pt>
                <c:pt idx="132">
                  <c:v>41334</c:v>
                </c:pt>
                <c:pt idx="133">
                  <c:v>41365</c:v>
                </c:pt>
                <c:pt idx="134">
                  <c:v>41395</c:v>
                </c:pt>
                <c:pt idx="135">
                  <c:v>41426</c:v>
                </c:pt>
                <c:pt idx="136">
                  <c:v>41456</c:v>
                </c:pt>
                <c:pt idx="137">
                  <c:v>41487</c:v>
                </c:pt>
                <c:pt idx="138">
                  <c:v>41518</c:v>
                </c:pt>
                <c:pt idx="139">
                  <c:v>41548</c:v>
                </c:pt>
                <c:pt idx="140">
                  <c:v>41579</c:v>
                </c:pt>
                <c:pt idx="141">
                  <c:v>41609</c:v>
                </c:pt>
                <c:pt idx="142">
                  <c:v>41640</c:v>
                </c:pt>
                <c:pt idx="143">
                  <c:v>41671</c:v>
                </c:pt>
                <c:pt idx="144">
                  <c:v>41699</c:v>
                </c:pt>
                <c:pt idx="145">
                  <c:v>41730</c:v>
                </c:pt>
                <c:pt idx="146">
                  <c:v>41760</c:v>
                </c:pt>
                <c:pt idx="147">
                  <c:v>41791</c:v>
                </c:pt>
                <c:pt idx="148">
                  <c:v>41821</c:v>
                </c:pt>
                <c:pt idx="149">
                  <c:v>41852</c:v>
                </c:pt>
                <c:pt idx="150">
                  <c:v>41883</c:v>
                </c:pt>
                <c:pt idx="151">
                  <c:v>41913</c:v>
                </c:pt>
                <c:pt idx="152">
                  <c:v>41944</c:v>
                </c:pt>
                <c:pt idx="153">
                  <c:v>41974</c:v>
                </c:pt>
                <c:pt idx="154">
                  <c:v>42005</c:v>
                </c:pt>
                <c:pt idx="155">
                  <c:v>42036</c:v>
                </c:pt>
                <c:pt idx="156">
                  <c:v>42064</c:v>
                </c:pt>
              </c:numCache>
            </c:numRef>
          </c:cat>
          <c:val>
            <c:numRef>
              <c:f>'Plan Resultados ValoresTeste'!$K$104:$K$251</c:f>
              <c:numCache>
                <c:formatCode>_-* #,##0.00_-;\-* #,##0.00_-;_-* "-"??_-;_-@_-</c:formatCode>
                <c:ptCount val="148"/>
                <c:pt idx="0">
                  <c:v>904</c:v>
                </c:pt>
                <c:pt idx="1">
                  <c:v>842</c:v>
                </c:pt>
                <c:pt idx="2">
                  <c:v>852</c:v>
                </c:pt>
                <c:pt idx="3">
                  <c:v>849</c:v>
                </c:pt>
                <c:pt idx="4">
                  <c:v>932</c:v>
                </c:pt>
                <c:pt idx="5">
                  <c:v>893</c:v>
                </c:pt>
                <c:pt idx="6">
                  <c:v>908</c:v>
                </c:pt>
                <c:pt idx="7">
                  <c:v>890</c:v>
                </c:pt>
                <c:pt idx="8">
                  <c:v>931</c:v>
                </c:pt>
                <c:pt idx="9">
                  <c:v>901</c:v>
                </c:pt>
                <c:pt idx="10">
                  <c:v>976</c:v>
                </c:pt>
                <c:pt idx="11">
                  <c:v>991</c:v>
                </c:pt>
                <c:pt idx="12">
                  <c:v>976</c:v>
                </c:pt>
                <c:pt idx="13">
                  <c:v>963</c:v>
                </c:pt>
                <c:pt idx="14">
                  <c:v>910</c:v>
                </c:pt>
                <c:pt idx="15">
                  <c:v>950</c:v>
                </c:pt>
                <c:pt idx="16">
                  <c:v>955</c:v>
                </c:pt>
                <c:pt idx="17">
                  <c:v>1010</c:v>
                </c:pt>
                <c:pt idx="18">
                  <c:v>1007</c:v>
                </c:pt>
                <c:pt idx="19">
                  <c:v>970</c:v>
                </c:pt>
                <c:pt idx="20">
                  <c:v>1007</c:v>
                </c:pt>
                <c:pt idx="21">
                  <c:v>982</c:v>
                </c:pt>
                <c:pt idx="22">
                  <c:v>1057</c:v>
                </c:pt>
                <c:pt idx="23">
                  <c:v>973</c:v>
                </c:pt>
                <c:pt idx="24">
                  <c:v>989</c:v>
                </c:pt>
                <c:pt idx="25">
                  <c:v>1033</c:v>
                </c:pt>
                <c:pt idx="26">
                  <c:v>996</c:v>
                </c:pt>
                <c:pt idx="27">
                  <c:v>1005</c:v>
                </c:pt>
                <c:pt idx="28">
                  <c:v>1052</c:v>
                </c:pt>
                <c:pt idx="29">
                  <c:v>1001</c:v>
                </c:pt>
                <c:pt idx="30">
                  <c:v>1067</c:v>
                </c:pt>
                <c:pt idx="31">
                  <c:v>1107</c:v>
                </c:pt>
                <c:pt idx="32">
                  <c:v>1051</c:v>
                </c:pt>
                <c:pt idx="33">
                  <c:v>1040</c:v>
                </c:pt>
                <c:pt idx="34">
                  <c:v>1074</c:v>
                </c:pt>
                <c:pt idx="35">
                  <c:v>1087</c:v>
                </c:pt>
                <c:pt idx="36">
                  <c:v>1066</c:v>
                </c:pt>
                <c:pt idx="37">
                  <c:v>1094</c:v>
                </c:pt>
                <c:pt idx="38">
                  <c:v>1045</c:v>
                </c:pt>
                <c:pt idx="39">
                  <c:v>1008</c:v>
                </c:pt>
                <c:pt idx="40">
                  <c:v>1060</c:v>
                </c:pt>
                <c:pt idx="41">
                  <c:v>1054</c:v>
                </c:pt>
                <c:pt idx="42">
                  <c:v>1091</c:v>
                </c:pt>
                <c:pt idx="43">
                  <c:v>1216</c:v>
                </c:pt>
                <c:pt idx="44">
                  <c:v>1128</c:v>
                </c:pt>
                <c:pt idx="45">
                  <c:v>1077</c:v>
                </c:pt>
                <c:pt idx="46">
                  <c:v>1099</c:v>
                </c:pt>
                <c:pt idx="47">
                  <c:v>1099</c:v>
                </c:pt>
                <c:pt idx="48">
                  <c:v>1138</c:v>
                </c:pt>
                <c:pt idx="49">
                  <c:v>1073</c:v>
                </c:pt>
                <c:pt idx="50">
                  <c:v>1138</c:v>
                </c:pt>
                <c:pt idx="51">
                  <c:v>1152</c:v>
                </c:pt>
                <c:pt idx="52">
                  <c:v>1155</c:v>
                </c:pt>
                <c:pt idx="53">
                  <c:v>1095</c:v>
                </c:pt>
                <c:pt idx="54">
                  <c:v>1072</c:v>
                </c:pt>
                <c:pt idx="55">
                  <c:v>1113</c:v>
                </c:pt>
                <c:pt idx="56">
                  <c:v>1128</c:v>
                </c:pt>
                <c:pt idx="57">
                  <c:v>1167</c:v>
                </c:pt>
                <c:pt idx="58">
                  <c:v>1137</c:v>
                </c:pt>
                <c:pt idx="59">
                  <c:v>1119</c:v>
                </c:pt>
                <c:pt idx="60">
                  <c:v>1126</c:v>
                </c:pt>
                <c:pt idx="61">
                  <c:v>1151</c:v>
                </c:pt>
                <c:pt idx="62">
                  <c:v>1173</c:v>
                </c:pt>
                <c:pt idx="63">
                  <c:v>1273</c:v>
                </c:pt>
                <c:pt idx="64">
                  <c:v>1160</c:v>
                </c:pt>
                <c:pt idx="65">
                  <c:v>1206</c:v>
                </c:pt>
                <c:pt idx="66">
                  <c:v>1216</c:v>
                </c:pt>
                <c:pt idx="67">
                  <c:v>1125</c:v>
                </c:pt>
                <c:pt idx="68">
                  <c:v>1288</c:v>
                </c:pt>
                <c:pt idx="69">
                  <c:v>1196</c:v>
                </c:pt>
                <c:pt idx="70">
                  <c:v>1152</c:v>
                </c:pt>
                <c:pt idx="71">
                  <c:v>1211</c:v>
                </c:pt>
                <c:pt idx="72">
                  <c:v>1262</c:v>
                </c:pt>
                <c:pt idx="73">
                  <c:v>1195</c:v>
                </c:pt>
                <c:pt idx="74">
                  <c:v>1257</c:v>
                </c:pt>
                <c:pt idx="75">
                  <c:v>1252</c:v>
                </c:pt>
                <c:pt idx="76">
                  <c:v>1236</c:v>
                </c:pt>
                <c:pt idx="77">
                  <c:v>1191</c:v>
                </c:pt>
                <c:pt idx="78">
                  <c:v>1247</c:v>
                </c:pt>
                <c:pt idx="79">
                  <c:v>1291</c:v>
                </c:pt>
                <c:pt idx="80">
                  <c:v>1289</c:v>
                </c:pt>
                <c:pt idx="81">
                  <c:v>1274</c:v>
                </c:pt>
                <c:pt idx="82">
                  <c:v>1241</c:v>
                </c:pt>
                <c:pt idx="83">
                  <c:v>1237</c:v>
                </c:pt>
                <c:pt idx="84">
                  <c:v>1376</c:v>
                </c:pt>
                <c:pt idx="85">
                  <c:v>1268</c:v>
                </c:pt>
                <c:pt idx="86">
                  <c:v>1243</c:v>
                </c:pt>
                <c:pt idx="87">
                  <c:v>1323</c:v>
                </c:pt>
                <c:pt idx="88">
                  <c:v>1312</c:v>
                </c:pt>
                <c:pt idx="89">
                  <c:v>1317</c:v>
                </c:pt>
                <c:pt idx="90">
                  <c:v>1329</c:v>
                </c:pt>
                <c:pt idx="91">
                  <c:v>1409</c:v>
                </c:pt>
                <c:pt idx="92">
                  <c:v>1456</c:v>
                </c:pt>
                <c:pt idx="93">
                  <c:v>1469</c:v>
                </c:pt>
                <c:pt idx="94">
                  <c:v>1612</c:v>
                </c:pt>
                <c:pt idx="95">
                  <c:v>1450</c:v>
                </c:pt>
                <c:pt idx="96">
                  <c:v>1486</c:v>
                </c:pt>
                <c:pt idx="97">
                  <c:v>1531</c:v>
                </c:pt>
                <c:pt idx="98">
                  <c:v>1425</c:v>
                </c:pt>
                <c:pt idx="99">
                  <c:v>1481</c:v>
                </c:pt>
                <c:pt idx="100">
                  <c:v>1497</c:v>
                </c:pt>
                <c:pt idx="101">
                  <c:v>1427</c:v>
                </c:pt>
                <c:pt idx="102">
                  <c:v>1465</c:v>
                </c:pt>
                <c:pt idx="103">
                  <c:v>1462</c:v>
                </c:pt>
                <c:pt idx="104">
                  <c:v>1435</c:v>
                </c:pt>
                <c:pt idx="105">
                  <c:v>1531</c:v>
                </c:pt>
                <c:pt idx="106">
                  <c:v>1692</c:v>
                </c:pt>
                <c:pt idx="107">
                  <c:v>1478</c:v>
                </c:pt>
                <c:pt idx="108">
                  <c:v>1578</c:v>
                </c:pt>
                <c:pt idx="109">
                  <c:v>1536</c:v>
                </c:pt>
                <c:pt idx="110">
                  <c:v>1607</c:v>
                </c:pt>
                <c:pt idx="111">
                  <c:v>1556</c:v>
                </c:pt>
                <c:pt idx="112">
                  <c:v>1632</c:v>
                </c:pt>
                <c:pt idx="113">
                  <c:v>1628</c:v>
                </c:pt>
                <c:pt idx="114">
                  <c:v>1700</c:v>
                </c:pt>
                <c:pt idx="115">
                  <c:v>1701</c:v>
                </c:pt>
                <c:pt idx="116">
                  <c:v>1630</c:v>
                </c:pt>
                <c:pt idx="117">
                  <c:v>1808</c:v>
                </c:pt>
                <c:pt idx="118">
                  <c:v>1764</c:v>
                </c:pt>
                <c:pt idx="119">
                  <c:v>1653</c:v>
                </c:pt>
                <c:pt idx="120">
                  <c:v>1755</c:v>
                </c:pt>
                <c:pt idx="121">
                  <c:v>1666</c:v>
                </c:pt>
                <c:pt idx="122">
                  <c:v>1648</c:v>
                </c:pt>
                <c:pt idx="123">
                  <c:v>1774</c:v>
                </c:pt>
                <c:pt idx="124">
                  <c:v>1674</c:v>
                </c:pt>
                <c:pt idx="125">
                  <c:v>1755</c:v>
                </c:pt>
                <c:pt idx="126">
                  <c:v>1755</c:v>
                </c:pt>
                <c:pt idx="127">
                  <c:v>1721</c:v>
                </c:pt>
                <c:pt idx="128">
                  <c:v>1784</c:v>
                </c:pt>
                <c:pt idx="129">
                  <c:v>1839</c:v>
                </c:pt>
                <c:pt idx="130">
                  <c:v>1863</c:v>
                </c:pt>
                <c:pt idx="131">
                  <c:v>1789</c:v>
                </c:pt>
                <c:pt idx="132">
                  <c:v>1842</c:v>
                </c:pt>
                <c:pt idx="133">
                  <c:v>1827</c:v>
                </c:pt>
                <c:pt idx="134">
                  <c:v>1922</c:v>
                </c:pt>
                <c:pt idx="135">
                  <c:v>1950</c:v>
                </c:pt>
                <c:pt idx="136">
                  <c:v>1904</c:v>
                </c:pt>
                <c:pt idx="137">
                  <c:v>1851</c:v>
                </c:pt>
                <c:pt idx="138">
                  <c:v>1848</c:v>
                </c:pt>
                <c:pt idx="139">
                  <c:v>1886</c:v>
                </c:pt>
                <c:pt idx="140">
                  <c:v>1854</c:v>
                </c:pt>
                <c:pt idx="141">
                  <c:v>1897</c:v>
                </c:pt>
                <c:pt idx="142">
                  <c:v>1898</c:v>
                </c:pt>
                <c:pt idx="143">
                  <c:v>1887</c:v>
                </c:pt>
                <c:pt idx="144">
                  <c:v>1903</c:v>
                </c:pt>
                <c:pt idx="145">
                  <c:v>1849</c:v>
                </c:pt>
                <c:pt idx="146">
                  <c:v>1861</c:v>
                </c:pt>
                <c:pt idx="147">
                  <c:v>1896</c:v>
                </c:pt>
              </c:numCache>
            </c:numRef>
          </c:val>
        </c:ser>
        <c:ser>
          <c:idx val="4"/>
          <c:order val="1"/>
          <c:tx>
            <c:strRef>
              <c:f>'Plan Resultados ValoresTeste'!$O$2</c:f>
              <c:strCache>
                <c:ptCount val="1"/>
                <c:pt idx="0">
                  <c:v>IBGE S Rend Nov Reg</c:v>
                </c:pt>
              </c:strCache>
            </c:strRef>
          </c:tx>
          <c:marker>
            <c:symbol val="none"/>
          </c:marker>
          <c:cat>
            <c:numRef>
              <c:f>'Plan Resultados ValoresTeste'!$A$95:$A$251</c:f>
              <c:numCache>
                <c:formatCode>mmm/yy</c:formatCode>
                <c:ptCount val="157"/>
                <c:pt idx="0">
                  <c:v>37316</c:v>
                </c:pt>
                <c:pt idx="1">
                  <c:v>37347</c:v>
                </c:pt>
                <c:pt idx="2">
                  <c:v>37377</c:v>
                </c:pt>
                <c:pt idx="3">
                  <c:v>37408</c:v>
                </c:pt>
                <c:pt idx="4">
                  <c:v>37438</c:v>
                </c:pt>
                <c:pt idx="5">
                  <c:v>37469</c:v>
                </c:pt>
                <c:pt idx="6">
                  <c:v>37500</c:v>
                </c:pt>
                <c:pt idx="7">
                  <c:v>37530</c:v>
                </c:pt>
                <c:pt idx="8">
                  <c:v>37561</c:v>
                </c:pt>
                <c:pt idx="9">
                  <c:v>37591</c:v>
                </c:pt>
                <c:pt idx="10">
                  <c:v>37622</c:v>
                </c:pt>
                <c:pt idx="11">
                  <c:v>37653</c:v>
                </c:pt>
                <c:pt idx="12">
                  <c:v>37681</c:v>
                </c:pt>
                <c:pt idx="13">
                  <c:v>37712</c:v>
                </c:pt>
                <c:pt idx="14">
                  <c:v>37742</c:v>
                </c:pt>
                <c:pt idx="15">
                  <c:v>37773</c:v>
                </c:pt>
                <c:pt idx="16">
                  <c:v>37803</c:v>
                </c:pt>
                <c:pt idx="17">
                  <c:v>37834</c:v>
                </c:pt>
                <c:pt idx="18">
                  <c:v>37865</c:v>
                </c:pt>
                <c:pt idx="19">
                  <c:v>37895</c:v>
                </c:pt>
                <c:pt idx="20">
                  <c:v>37926</c:v>
                </c:pt>
                <c:pt idx="21">
                  <c:v>37956</c:v>
                </c:pt>
                <c:pt idx="22">
                  <c:v>37987</c:v>
                </c:pt>
                <c:pt idx="23">
                  <c:v>38018</c:v>
                </c:pt>
                <c:pt idx="24">
                  <c:v>38047</c:v>
                </c:pt>
                <c:pt idx="25">
                  <c:v>38078</c:v>
                </c:pt>
                <c:pt idx="26">
                  <c:v>38108</c:v>
                </c:pt>
                <c:pt idx="27">
                  <c:v>38139</c:v>
                </c:pt>
                <c:pt idx="28">
                  <c:v>38169</c:v>
                </c:pt>
                <c:pt idx="29">
                  <c:v>38200</c:v>
                </c:pt>
                <c:pt idx="30">
                  <c:v>38231</c:v>
                </c:pt>
                <c:pt idx="31">
                  <c:v>38261</c:v>
                </c:pt>
                <c:pt idx="32">
                  <c:v>38292</c:v>
                </c:pt>
                <c:pt idx="33">
                  <c:v>38322</c:v>
                </c:pt>
                <c:pt idx="34">
                  <c:v>38353</c:v>
                </c:pt>
                <c:pt idx="35">
                  <c:v>38384</c:v>
                </c:pt>
                <c:pt idx="36">
                  <c:v>38412</c:v>
                </c:pt>
                <c:pt idx="37">
                  <c:v>38443</c:v>
                </c:pt>
                <c:pt idx="38">
                  <c:v>38473</c:v>
                </c:pt>
                <c:pt idx="39">
                  <c:v>38504</c:v>
                </c:pt>
                <c:pt idx="40">
                  <c:v>38534</c:v>
                </c:pt>
                <c:pt idx="41">
                  <c:v>38565</c:v>
                </c:pt>
                <c:pt idx="42">
                  <c:v>38596</c:v>
                </c:pt>
                <c:pt idx="43">
                  <c:v>38626</c:v>
                </c:pt>
                <c:pt idx="44">
                  <c:v>38657</c:v>
                </c:pt>
                <c:pt idx="45">
                  <c:v>38687</c:v>
                </c:pt>
                <c:pt idx="46">
                  <c:v>38718</c:v>
                </c:pt>
                <c:pt idx="47">
                  <c:v>38749</c:v>
                </c:pt>
                <c:pt idx="48">
                  <c:v>38777</c:v>
                </c:pt>
                <c:pt idx="49">
                  <c:v>38808</c:v>
                </c:pt>
                <c:pt idx="50">
                  <c:v>38838</c:v>
                </c:pt>
                <c:pt idx="51">
                  <c:v>38869</c:v>
                </c:pt>
                <c:pt idx="52">
                  <c:v>38899</c:v>
                </c:pt>
                <c:pt idx="53">
                  <c:v>38930</c:v>
                </c:pt>
                <c:pt idx="54">
                  <c:v>38961</c:v>
                </c:pt>
                <c:pt idx="55">
                  <c:v>38991</c:v>
                </c:pt>
                <c:pt idx="56">
                  <c:v>39022</c:v>
                </c:pt>
                <c:pt idx="57">
                  <c:v>39052</c:v>
                </c:pt>
                <c:pt idx="58">
                  <c:v>39083</c:v>
                </c:pt>
                <c:pt idx="59">
                  <c:v>39114</c:v>
                </c:pt>
                <c:pt idx="60">
                  <c:v>39142</c:v>
                </c:pt>
                <c:pt idx="61">
                  <c:v>39173</c:v>
                </c:pt>
                <c:pt idx="62">
                  <c:v>39203</c:v>
                </c:pt>
                <c:pt idx="63">
                  <c:v>39234</c:v>
                </c:pt>
                <c:pt idx="64">
                  <c:v>39264</c:v>
                </c:pt>
                <c:pt idx="65">
                  <c:v>39295</c:v>
                </c:pt>
                <c:pt idx="66">
                  <c:v>39326</c:v>
                </c:pt>
                <c:pt idx="67">
                  <c:v>39356</c:v>
                </c:pt>
                <c:pt idx="68">
                  <c:v>39387</c:v>
                </c:pt>
                <c:pt idx="69">
                  <c:v>39417</c:v>
                </c:pt>
                <c:pt idx="70">
                  <c:v>39448</c:v>
                </c:pt>
                <c:pt idx="71">
                  <c:v>39479</c:v>
                </c:pt>
                <c:pt idx="72">
                  <c:v>39508</c:v>
                </c:pt>
                <c:pt idx="73">
                  <c:v>39539</c:v>
                </c:pt>
                <c:pt idx="74">
                  <c:v>39569</c:v>
                </c:pt>
                <c:pt idx="75">
                  <c:v>39600</c:v>
                </c:pt>
                <c:pt idx="76">
                  <c:v>39630</c:v>
                </c:pt>
                <c:pt idx="77">
                  <c:v>39661</c:v>
                </c:pt>
                <c:pt idx="78">
                  <c:v>39692</c:v>
                </c:pt>
                <c:pt idx="79">
                  <c:v>39722</c:v>
                </c:pt>
                <c:pt idx="80">
                  <c:v>39753</c:v>
                </c:pt>
                <c:pt idx="81">
                  <c:v>39783</c:v>
                </c:pt>
                <c:pt idx="82">
                  <c:v>39814</c:v>
                </c:pt>
                <c:pt idx="83">
                  <c:v>39845</c:v>
                </c:pt>
                <c:pt idx="84">
                  <c:v>39873</c:v>
                </c:pt>
                <c:pt idx="85">
                  <c:v>39904</c:v>
                </c:pt>
                <c:pt idx="86">
                  <c:v>39934</c:v>
                </c:pt>
                <c:pt idx="87">
                  <c:v>39965</c:v>
                </c:pt>
                <c:pt idx="88">
                  <c:v>39995</c:v>
                </c:pt>
                <c:pt idx="89">
                  <c:v>40026</c:v>
                </c:pt>
                <c:pt idx="90">
                  <c:v>40057</c:v>
                </c:pt>
                <c:pt idx="91">
                  <c:v>40087</c:v>
                </c:pt>
                <c:pt idx="92">
                  <c:v>40118</c:v>
                </c:pt>
                <c:pt idx="93">
                  <c:v>40148</c:v>
                </c:pt>
                <c:pt idx="94">
                  <c:v>40179</c:v>
                </c:pt>
                <c:pt idx="95">
                  <c:v>40210</c:v>
                </c:pt>
                <c:pt idx="96">
                  <c:v>40238</c:v>
                </c:pt>
                <c:pt idx="97">
                  <c:v>40269</c:v>
                </c:pt>
                <c:pt idx="98">
                  <c:v>40299</c:v>
                </c:pt>
                <c:pt idx="99">
                  <c:v>40330</c:v>
                </c:pt>
                <c:pt idx="100">
                  <c:v>40360</c:v>
                </c:pt>
                <c:pt idx="101">
                  <c:v>40391</c:v>
                </c:pt>
                <c:pt idx="102">
                  <c:v>40422</c:v>
                </c:pt>
                <c:pt idx="103">
                  <c:v>40452</c:v>
                </c:pt>
                <c:pt idx="104">
                  <c:v>40483</c:v>
                </c:pt>
                <c:pt idx="105">
                  <c:v>40513</c:v>
                </c:pt>
                <c:pt idx="106">
                  <c:v>40544</c:v>
                </c:pt>
                <c:pt idx="107">
                  <c:v>40575</c:v>
                </c:pt>
                <c:pt idx="108">
                  <c:v>40603</c:v>
                </c:pt>
                <c:pt idx="109">
                  <c:v>40634</c:v>
                </c:pt>
                <c:pt idx="110">
                  <c:v>40664</c:v>
                </c:pt>
                <c:pt idx="111">
                  <c:v>40695</c:v>
                </c:pt>
                <c:pt idx="112">
                  <c:v>40725</c:v>
                </c:pt>
                <c:pt idx="113">
                  <c:v>40756</c:v>
                </c:pt>
                <c:pt idx="114">
                  <c:v>40787</c:v>
                </c:pt>
                <c:pt idx="115">
                  <c:v>40817</c:v>
                </c:pt>
                <c:pt idx="116">
                  <c:v>40848</c:v>
                </c:pt>
                <c:pt idx="117">
                  <c:v>40878</c:v>
                </c:pt>
                <c:pt idx="118">
                  <c:v>40909</c:v>
                </c:pt>
                <c:pt idx="119">
                  <c:v>40940</c:v>
                </c:pt>
                <c:pt idx="120">
                  <c:v>40969</c:v>
                </c:pt>
                <c:pt idx="121">
                  <c:v>41000</c:v>
                </c:pt>
                <c:pt idx="122">
                  <c:v>41030</c:v>
                </c:pt>
                <c:pt idx="123">
                  <c:v>41061</c:v>
                </c:pt>
                <c:pt idx="124">
                  <c:v>41091</c:v>
                </c:pt>
                <c:pt idx="125">
                  <c:v>41122</c:v>
                </c:pt>
                <c:pt idx="126">
                  <c:v>41153</c:v>
                </c:pt>
                <c:pt idx="127">
                  <c:v>41183</c:v>
                </c:pt>
                <c:pt idx="128">
                  <c:v>41214</c:v>
                </c:pt>
                <c:pt idx="129">
                  <c:v>41244</c:v>
                </c:pt>
                <c:pt idx="130">
                  <c:v>41275</c:v>
                </c:pt>
                <c:pt idx="131">
                  <c:v>41306</c:v>
                </c:pt>
                <c:pt idx="132">
                  <c:v>41334</c:v>
                </c:pt>
                <c:pt idx="133">
                  <c:v>41365</c:v>
                </c:pt>
                <c:pt idx="134">
                  <c:v>41395</c:v>
                </c:pt>
                <c:pt idx="135">
                  <c:v>41426</c:v>
                </c:pt>
                <c:pt idx="136">
                  <c:v>41456</c:v>
                </c:pt>
                <c:pt idx="137">
                  <c:v>41487</c:v>
                </c:pt>
                <c:pt idx="138">
                  <c:v>41518</c:v>
                </c:pt>
                <c:pt idx="139">
                  <c:v>41548</c:v>
                </c:pt>
                <c:pt idx="140">
                  <c:v>41579</c:v>
                </c:pt>
                <c:pt idx="141">
                  <c:v>41609</c:v>
                </c:pt>
                <c:pt idx="142">
                  <c:v>41640</c:v>
                </c:pt>
                <c:pt idx="143">
                  <c:v>41671</c:v>
                </c:pt>
                <c:pt idx="144">
                  <c:v>41699</c:v>
                </c:pt>
                <c:pt idx="145">
                  <c:v>41730</c:v>
                </c:pt>
                <c:pt idx="146">
                  <c:v>41760</c:v>
                </c:pt>
                <c:pt idx="147">
                  <c:v>41791</c:v>
                </c:pt>
                <c:pt idx="148">
                  <c:v>41821</c:v>
                </c:pt>
                <c:pt idx="149">
                  <c:v>41852</c:v>
                </c:pt>
                <c:pt idx="150">
                  <c:v>41883</c:v>
                </c:pt>
                <c:pt idx="151">
                  <c:v>41913</c:v>
                </c:pt>
                <c:pt idx="152">
                  <c:v>41944</c:v>
                </c:pt>
                <c:pt idx="153">
                  <c:v>41974</c:v>
                </c:pt>
                <c:pt idx="154">
                  <c:v>42005</c:v>
                </c:pt>
                <c:pt idx="155">
                  <c:v>42036</c:v>
                </c:pt>
                <c:pt idx="156">
                  <c:v>42064</c:v>
                </c:pt>
              </c:numCache>
            </c:numRef>
          </c:cat>
          <c:val>
            <c:numRef>
              <c:f>'Plan Resultados ValoresTeste'!$O$95:$O$251</c:f>
              <c:numCache>
                <c:formatCode>_-* #,##0.00_-;\-* #,##0.00_-;_-* "-"??_-;_-@_-</c:formatCode>
                <c:ptCount val="157"/>
                <c:pt idx="0">
                  <c:v>886.27833870198333</c:v>
                </c:pt>
                <c:pt idx="1">
                  <c:v>894.71444508774482</c:v>
                </c:pt>
                <c:pt idx="2">
                  <c:v>889.9873165095164</c:v>
                </c:pt>
                <c:pt idx="3">
                  <c:v>914.35020995115519</c:v>
                </c:pt>
                <c:pt idx="4">
                  <c:v>908.16858027193337</c:v>
                </c:pt>
                <c:pt idx="5">
                  <c:v>909.91398159312541</c:v>
                </c:pt>
                <c:pt idx="6">
                  <c:v>918.93188841928429</c:v>
                </c:pt>
                <c:pt idx="7">
                  <c:v>928.74977085098953</c:v>
                </c:pt>
                <c:pt idx="8">
                  <c:v>954.05809000827401</c:v>
                </c:pt>
                <c:pt idx="9">
                  <c:v>1039.7282048567829</c:v>
                </c:pt>
                <c:pt idx="10">
                  <c:v>928.6043207408901</c:v>
                </c:pt>
                <c:pt idx="11">
                  <c:v>918.568263144036</c:v>
                </c:pt>
                <c:pt idx="12">
                  <c:v>926.0589438141518</c:v>
                </c:pt>
                <c:pt idx="13">
                  <c:v>916.67741171274463</c:v>
                </c:pt>
                <c:pt idx="14">
                  <c:v>923.44084183236373</c:v>
                </c:pt>
                <c:pt idx="15">
                  <c:v>923.51356688741339</c:v>
                </c:pt>
                <c:pt idx="16">
                  <c:v>922.85904139196634</c:v>
                </c:pt>
                <c:pt idx="17">
                  <c:v>912.16845829966508</c:v>
                </c:pt>
                <c:pt idx="18">
                  <c:v>909.04128093252939</c:v>
                </c:pt>
                <c:pt idx="19">
                  <c:v>913.91385962085712</c:v>
                </c:pt>
                <c:pt idx="20">
                  <c:v>936.89497701655228</c:v>
                </c:pt>
                <c:pt idx="21">
                  <c:v>1041.6917813431239</c:v>
                </c:pt>
                <c:pt idx="22">
                  <c:v>933.1859992090192</c:v>
                </c:pt>
                <c:pt idx="23">
                  <c:v>939.14945372309205</c:v>
                </c:pt>
                <c:pt idx="24">
                  <c:v>939.36762888824092</c:v>
                </c:pt>
                <c:pt idx="25">
                  <c:v>935.65865108070795</c:v>
                </c:pt>
                <c:pt idx="26">
                  <c:v>949.11278626489661</c:v>
                </c:pt>
                <c:pt idx="27">
                  <c:v>961.98512100868777</c:v>
                </c:pt>
                <c:pt idx="28">
                  <c:v>956.45801682491299</c:v>
                </c:pt>
                <c:pt idx="29">
                  <c:v>969.18490145860483</c:v>
                </c:pt>
                <c:pt idx="30">
                  <c:v>962.20329617383686</c:v>
                </c:pt>
                <c:pt idx="31">
                  <c:v>971.94845355049233</c:v>
                </c:pt>
                <c:pt idx="32">
                  <c:v>997.91129820322374</c:v>
                </c:pt>
                <c:pt idx="33">
                  <c:v>1113.4714106771464</c:v>
                </c:pt>
                <c:pt idx="34">
                  <c:v>988.96611643211463</c:v>
                </c:pt>
                <c:pt idx="35">
                  <c:v>991.72966852400202</c:v>
                </c:pt>
                <c:pt idx="36">
                  <c:v>987.94796566141929</c:v>
                </c:pt>
                <c:pt idx="37">
                  <c:v>985.47531378973054</c:v>
                </c:pt>
                <c:pt idx="38">
                  <c:v>994.05687028559134</c:v>
                </c:pt>
                <c:pt idx="39">
                  <c:v>1012.0199588828594</c:v>
                </c:pt>
                <c:pt idx="40">
                  <c:v>1016.7470874610879</c:v>
                </c:pt>
                <c:pt idx="41">
                  <c:v>1011.87450877276</c:v>
                </c:pt>
                <c:pt idx="42">
                  <c:v>1010.2745575616673</c:v>
                </c:pt>
                <c:pt idx="43">
                  <c:v>1019.7288147181242</c:v>
                </c:pt>
                <c:pt idx="44">
                  <c:v>1107.8715814383218</c:v>
                </c:pt>
                <c:pt idx="45">
                  <c:v>1171.2151043865829</c:v>
                </c:pt>
                <c:pt idx="46">
                  <c:v>1046.6370850865014</c:v>
                </c:pt>
                <c:pt idx="47">
                  <c:v>1036.0919521042995</c:v>
                </c:pt>
                <c:pt idx="48">
                  <c:v>1041.037255847677</c:v>
                </c:pt>
                <c:pt idx="49">
                  <c:v>1053.1096149859218</c:v>
                </c:pt>
                <c:pt idx="50">
                  <c:v>1052.9641648758225</c:v>
                </c:pt>
                <c:pt idx="51">
                  <c:v>1055.291366637412</c:v>
                </c:pt>
                <c:pt idx="52">
                  <c:v>1060.09122027069</c:v>
                </c:pt>
                <c:pt idx="53">
                  <c:v>1052.7459897106737</c:v>
                </c:pt>
                <c:pt idx="54">
                  <c:v>1069.8363776473457</c:v>
                </c:pt>
                <c:pt idx="55">
                  <c:v>1077.3997833725109</c:v>
                </c:pt>
                <c:pt idx="56">
                  <c:v>1146.4885856696956</c:v>
                </c:pt>
                <c:pt idx="57">
                  <c:v>1265.4667757309526</c:v>
                </c:pt>
                <c:pt idx="58">
                  <c:v>1105.1807544014841</c:v>
                </c:pt>
                <c:pt idx="59">
                  <c:v>1102.3444772545472</c:v>
                </c:pt>
                <c:pt idx="60">
                  <c:v>1104.3807787959379</c:v>
                </c:pt>
                <c:pt idx="61">
                  <c:v>1113.1805104569476</c:v>
                </c:pt>
                <c:pt idx="62">
                  <c:v>1108.8897322090174</c:v>
                </c:pt>
                <c:pt idx="63">
                  <c:v>1103.3626280252424</c:v>
                </c:pt>
                <c:pt idx="64">
                  <c:v>1105.1807544014841</c:v>
                </c:pt>
                <c:pt idx="65">
                  <c:v>1109.4715326494147</c:v>
                </c:pt>
                <c:pt idx="66">
                  <c:v>1114.7804616680405</c:v>
                </c:pt>
                <c:pt idx="67">
                  <c:v>1129.6163728981728</c:v>
                </c:pt>
                <c:pt idx="68">
                  <c:v>1197.5415743145627</c:v>
                </c:pt>
                <c:pt idx="69">
                  <c:v>1377.0997352321931</c:v>
                </c:pt>
                <c:pt idx="70">
                  <c:v>1161.4699470099272</c:v>
                </c:pt>
                <c:pt idx="71">
                  <c:v>1159.0700201932882</c:v>
                </c:pt>
                <c:pt idx="72">
                  <c:v>1173.0332307628246</c:v>
                </c:pt>
                <c:pt idx="73">
                  <c:v>1177.6149092309538</c:v>
                </c:pt>
                <c:pt idx="74">
                  <c:v>1182.3420378091821</c:v>
                </c:pt>
                <c:pt idx="75">
                  <c:v>1186.4146408919632</c:v>
                </c:pt>
                <c:pt idx="76">
                  <c:v>1211.6502349941984</c:v>
                </c:pt>
                <c:pt idx="77">
                  <c:v>1222.1953679764001</c:v>
                </c:pt>
                <c:pt idx="78">
                  <c:v>1213.8319866456882</c:v>
                </c:pt>
                <c:pt idx="79">
                  <c:v>1225.9043457839332</c:v>
                </c:pt>
                <c:pt idx="80">
                  <c:v>1299.6475516042965</c:v>
                </c:pt>
                <c:pt idx="81">
                  <c:v>1500.2959784863308</c:v>
                </c:pt>
                <c:pt idx="82">
                  <c:v>1258.4851704461844</c:v>
                </c:pt>
                <c:pt idx="83">
                  <c:v>1253.9034919780554</c:v>
                </c:pt>
                <c:pt idx="84">
                  <c:v>1256.0125185744957</c:v>
                </c:pt>
                <c:pt idx="85">
                  <c:v>1252.5944409871613</c:v>
                </c:pt>
                <c:pt idx="86">
                  <c:v>1254.412567363403</c:v>
                </c:pt>
                <c:pt idx="87">
                  <c:v>1261.4668977032209</c:v>
                </c:pt>
                <c:pt idx="88">
                  <c:v>1270.0484541990818</c:v>
                </c:pt>
                <c:pt idx="89">
                  <c:v>1280.5208621262341</c:v>
                </c:pt>
                <c:pt idx="90">
                  <c:v>1282.5571636676245</c:v>
                </c:pt>
                <c:pt idx="91">
                  <c:v>1285.6843410347603</c:v>
                </c:pt>
                <c:pt idx="92">
                  <c:v>1350.409640028965</c:v>
                </c:pt>
                <c:pt idx="93">
                  <c:v>1538.8402576626547</c:v>
                </c:pt>
                <c:pt idx="94">
                  <c:v>1316.2288641556211</c:v>
                </c:pt>
                <c:pt idx="95">
                  <c:v>1324.8104206514818</c:v>
                </c:pt>
                <c:pt idx="96">
                  <c:v>1337.3918551750742</c:v>
                </c:pt>
                <c:pt idx="97">
                  <c:v>1329.8284494499089</c:v>
                </c:pt>
                <c:pt idx="98">
                  <c:v>1336.3009793493293</c:v>
                </c:pt>
                <c:pt idx="99">
                  <c:v>1358.7730213596767</c:v>
                </c:pt>
                <c:pt idx="100">
                  <c:v>1370.9181055529714</c:v>
                </c:pt>
                <c:pt idx="101">
                  <c:v>1388.7357440401399</c:v>
                </c:pt>
                <c:pt idx="102">
                  <c:v>1399.6445022975902</c:v>
                </c:pt>
                <c:pt idx="103">
                  <c:v>1405.7534069217622</c:v>
                </c:pt>
                <c:pt idx="104">
                  <c:v>1453.2428678691956</c:v>
                </c:pt>
                <c:pt idx="105">
                  <c:v>1692.4355739275538</c:v>
                </c:pt>
                <c:pt idx="106">
                  <c:v>1422.7710698033845</c:v>
                </c:pt>
                <c:pt idx="107">
                  <c:v>1431.4253513542951</c:v>
                </c:pt>
                <c:pt idx="108">
                  <c:v>1418.6984667206032</c:v>
                </c:pt>
                <c:pt idx="109">
                  <c:v>1438.7705819143116</c:v>
                </c:pt>
                <c:pt idx="110">
                  <c:v>1448.0066639056195</c:v>
                </c:pt>
                <c:pt idx="111">
                  <c:v>1473.3877081179535</c:v>
                </c:pt>
                <c:pt idx="112">
                  <c:v>1479.1329874668775</c:v>
                </c:pt>
                <c:pt idx="113">
                  <c:v>1468.8060296498245</c:v>
                </c:pt>
                <c:pt idx="114">
                  <c:v>1473.7513333932018</c:v>
                </c:pt>
                <c:pt idx="115">
                  <c:v>1481.4601892284668</c:v>
                </c:pt>
                <c:pt idx="116">
                  <c:v>1603.7837318220086</c:v>
                </c:pt>
                <c:pt idx="117">
                  <c:v>1820.577120925069</c:v>
                </c:pt>
                <c:pt idx="118">
                  <c:v>1535.0585548000722</c:v>
                </c:pt>
                <c:pt idx="119">
                  <c:v>1550.6217165807011</c:v>
                </c:pt>
                <c:pt idx="120">
                  <c:v>1546.1854882226714</c:v>
                </c:pt>
                <c:pt idx="121">
                  <c:v>1547.2763640484163</c:v>
                </c:pt>
                <c:pt idx="122">
                  <c:v>1558.3305724159659</c:v>
                </c:pt>
                <c:pt idx="123">
                  <c:v>1550.9853418559494</c:v>
                </c:pt>
                <c:pt idx="124">
                  <c:v>1579.8571887106677</c:v>
                </c:pt>
                <c:pt idx="125">
                  <c:v>1590.8386720231674</c:v>
                </c:pt>
                <c:pt idx="126">
                  <c:v>1603.2746564366607</c:v>
                </c:pt>
                <c:pt idx="127">
                  <c:v>1621.1650199788792</c:v>
                </c:pt>
                <c:pt idx="128">
                  <c:v>1724.2891480393084</c:v>
                </c:pt>
                <c:pt idx="129">
                  <c:v>1992.3537009523848</c:v>
                </c:pt>
                <c:pt idx="130">
                  <c:v>1646.4006140811139</c:v>
                </c:pt>
                <c:pt idx="131">
                  <c:v>1649.8186916684483</c:v>
                </c:pt>
                <c:pt idx="132">
                  <c:v>1653.5276694759814</c:v>
                </c:pt>
                <c:pt idx="133">
                  <c:v>1655.4912459623224</c:v>
                </c:pt>
                <c:pt idx="134">
                  <c:v>1657.3093723385641</c:v>
                </c:pt>
                <c:pt idx="135">
                  <c:v>1645.3824633104184</c:v>
                </c:pt>
                <c:pt idx="136">
                  <c:v>1673.2361593944415</c:v>
                </c:pt>
                <c:pt idx="137">
                  <c:v>1689.3811216154677</c:v>
                </c:pt>
                <c:pt idx="138">
                  <c:v>1694.8355007441928</c:v>
                </c:pt>
                <c:pt idx="139">
                  <c:v>1732.8707045351694</c:v>
                </c:pt>
                <c:pt idx="140">
                  <c:v>1817.3772185028836</c:v>
                </c:pt>
                <c:pt idx="141">
                  <c:v>2072.6421617272181</c:v>
                </c:pt>
                <c:pt idx="142">
                  <c:v>1782.5419171340925</c:v>
                </c:pt>
                <c:pt idx="143">
                  <c:v>1786.6145202168739</c:v>
                </c:pt>
                <c:pt idx="144">
                  <c:v>1789.7416975840097</c:v>
                </c:pt>
                <c:pt idx="145">
                  <c:v>1801.3777063919565</c:v>
                </c:pt>
                <c:pt idx="146">
                  <c:v>1780.2147153725032</c:v>
                </c:pt>
                <c:pt idx="147">
                  <c:v>1780.9419659229998</c:v>
                </c:pt>
                <c:pt idx="148">
                  <c:v>1807.0502606858308</c:v>
                </c:pt>
                <c:pt idx="149">
                  <c:v>1815.4136420165426</c:v>
                </c:pt>
                <c:pt idx="150">
                  <c:v>1853.9579211928667</c:v>
                </c:pt>
                <c:pt idx="151">
                  <c:v>1873.157335725979</c:v>
                </c:pt>
                <c:pt idx="152">
                  <c:v>2004.7896853658783</c:v>
                </c:pt>
                <c:pt idx="153">
                  <c:v>2221.2194491936903</c:v>
                </c:pt>
                <c:pt idx="154">
                  <c:v>1886.7569210202669</c:v>
                </c:pt>
                <c:pt idx="155">
                  <c:v>1864.3576040649689</c:v>
                </c:pt>
                <c:pt idx="156">
                  <c:v>1867.2666062669557</c:v>
                </c:pt>
              </c:numCache>
            </c:numRef>
          </c:val>
        </c:ser>
        <c:dLbls/>
        <c:marker val="1"/>
        <c:axId val="111598208"/>
        <c:axId val="111485312"/>
      </c:lineChart>
      <c:dateAx>
        <c:axId val="111598208"/>
        <c:scaling>
          <c:orientation val="minMax"/>
        </c:scaling>
        <c:axPos val="b"/>
        <c:numFmt formatCode="mmm/yy" sourceLinked="1"/>
        <c:tickLblPos val="nextTo"/>
        <c:crossAx val="111485312"/>
        <c:crosses val="autoZero"/>
        <c:auto val="1"/>
        <c:lblOffset val="100"/>
        <c:baseTimeUnit val="months"/>
      </c:dateAx>
      <c:valAx>
        <c:axId val="111485312"/>
        <c:scaling>
          <c:orientation val="minMax"/>
          <c:max val="2250"/>
          <c:min val="750"/>
        </c:scaling>
        <c:axPos val="l"/>
        <c:majorGridlines/>
        <c:numFmt formatCode="_-* #,##0.00_-;\-* #,##0.00_-;_-* &quot;-&quot;??_-;_-@_-" sourceLinked="1"/>
        <c:tickLblPos val="nextTo"/>
        <c:crossAx val="11159820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511811024" r="0.511811024" t="0.78740157499999996" header="0.31496062000000108" footer="0.314960620000001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19050</xdr:rowOff>
    </xdr:from>
    <xdr:to>
      <xdr:col>8</xdr:col>
      <xdr:colOff>114300</xdr:colOff>
      <xdr:row>20</xdr:row>
      <xdr:rowOff>161925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180976</xdr:colOff>
      <xdr:row>0</xdr:row>
      <xdr:rowOff>9525</xdr:rowOff>
    </xdr:from>
    <xdr:to>
      <xdr:col>16</xdr:col>
      <xdr:colOff>571500</xdr:colOff>
      <xdr:row>20</xdr:row>
      <xdr:rowOff>152400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19050</xdr:rowOff>
    </xdr:from>
    <xdr:to>
      <xdr:col>8</xdr:col>
      <xdr:colOff>114300</xdr:colOff>
      <xdr:row>20</xdr:row>
      <xdr:rowOff>161925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180976</xdr:colOff>
      <xdr:row>0</xdr:row>
      <xdr:rowOff>9525</xdr:rowOff>
    </xdr:from>
    <xdr:to>
      <xdr:col>16</xdr:col>
      <xdr:colOff>571500</xdr:colOff>
      <xdr:row>20</xdr:row>
      <xdr:rowOff>152400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19050</xdr:rowOff>
    </xdr:from>
    <xdr:to>
      <xdr:col>8</xdr:col>
      <xdr:colOff>114300</xdr:colOff>
      <xdr:row>20</xdr:row>
      <xdr:rowOff>161925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180976</xdr:colOff>
      <xdr:row>0</xdr:row>
      <xdr:rowOff>9525</xdr:rowOff>
    </xdr:from>
    <xdr:to>
      <xdr:col>16</xdr:col>
      <xdr:colOff>571500</xdr:colOff>
      <xdr:row>20</xdr:row>
      <xdr:rowOff>152400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19050</xdr:rowOff>
    </xdr:from>
    <xdr:to>
      <xdr:col>8</xdr:col>
      <xdr:colOff>114300</xdr:colOff>
      <xdr:row>20</xdr:row>
      <xdr:rowOff>161925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180976</xdr:colOff>
      <xdr:row>0</xdr:row>
      <xdr:rowOff>9525</xdr:rowOff>
    </xdr:from>
    <xdr:to>
      <xdr:col>16</xdr:col>
      <xdr:colOff>571500</xdr:colOff>
      <xdr:row>20</xdr:row>
      <xdr:rowOff>152400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workbookViewId="0">
      <pane ySplit="1" topLeftCell="A2" activePane="bottomLeft" state="frozen"/>
      <selection pane="bottomLeft" sqref="A1:M1"/>
    </sheetView>
  </sheetViews>
  <sheetFormatPr defaultColWidth="8.875" defaultRowHeight="15"/>
  <cols>
    <col min="1" max="16384" width="8.875" style="5"/>
  </cols>
  <sheetData>
    <row r="1" spans="1:13">
      <c r="A1" s="106" t="s">
        <v>48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13" ht="15.75" thickBo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26.25" customHeight="1">
      <c r="A3" s="107" t="s">
        <v>49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9"/>
    </row>
    <row r="4" spans="1:13" ht="66.95" customHeight="1" thickBot="1">
      <c r="A4" s="113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5"/>
    </row>
    <row r="5" spans="1:1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 ht="15.75" thickBot="1"/>
    <row r="7" spans="1:13" ht="15" customHeight="1">
      <c r="A7" s="107" t="s">
        <v>303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9"/>
    </row>
    <row r="8" spans="1:13" ht="20.25" customHeight="1">
      <c r="A8" s="110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2"/>
    </row>
    <row r="9" spans="1:13" ht="57.95" customHeight="1" thickBot="1">
      <c r="A9" s="113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5"/>
    </row>
    <row r="10" spans="1:13" ht="15.75" thickBot="1"/>
    <row r="11" spans="1:13">
      <c r="A11" s="107" t="s">
        <v>292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9"/>
    </row>
    <row r="12" spans="1:13">
      <c r="A12" s="110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2"/>
    </row>
    <row r="13" spans="1:13" ht="15.75" thickBot="1">
      <c r="A13" s="113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5"/>
    </row>
    <row r="14" spans="1:13" ht="15.75" thickBot="1"/>
    <row r="15" spans="1:13" ht="15" customHeight="1">
      <c r="A15" s="107" t="s">
        <v>291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9"/>
    </row>
    <row r="16" spans="1:13" ht="24.95" customHeight="1">
      <c r="A16" s="110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2"/>
    </row>
    <row r="17" spans="1:13" ht="24.95" customHeight="1" thickBot="1">
      <c r="A17" s="113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5"/>
    </row>
    <row r="18" spans="1:13" ht="15.75" thickBot="1"/>
    <row r="19" spans="1:13" ht="50.1" customHeight="1">
      <c r="A19" s="116" t="s">
        <v>288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8"/>
    </row>
    <row r="20" spans="1:13" ht="15" customHeight="1">
      <c r="A20" s="103" t="s">
        <v>289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5"/>
    </row>
    <row r="21" spans="1:13" ht="15" customHeight="1">
      <c r="A21" s="103" t="s">
        <v>290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5"/>
    </row>
    <row r="22" spans="1:13" ht="15.75" thickBot="1">
      <c r="A22" s="148"/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50"/>
    </row>
  </sheetData>
  <mergeCells count="8">
    <mergeCell ref="A20:M20"/>
    <mergeCell ref="A21:M22"/>
    <mergeCell ref="A1:M1"/>
    <mergeCell ref="A7:M9"/>
    <mergeCell ref="A11:M13"/>
    <mergeCell ref="A15:M17"/>
    <mergeCell ref="A19:M19"/>
    <mergeCell ref="A3:M4"/>
  </mergeCells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252"/>
  <sheetViews>
    <sheetView workbookViewId="0">
      <pane xSplit="1" ySplit="2" topLeftCell="B250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defaultColWidth="8.875" defaultRowHeight="15.75"/>
  <cols>
    <col min="1" max="2" width="8.875" style="18"/>
    <col min="3" max="3" width="11.5" style="18" customWidth="1"/>
    <col min="4" max="9" width="9.125" style="18" customWidth="1"/>
    <col min="10" max="10" width="11.875" style="18" customWidth="1"/>
    <col min="11" max="11" width="9.625" style="18" bestFit="1" customWidth="1"/>
    <col min="12" max="12" width="9" style="18" bestFit="1" customWidth="1"/>
    <col min="13" max="13" width="9.625" style="18" bestFit="1" customWidth="1"/>
    <col min="14" max="14" width="9" style="18" bestFit="1" customWidth="1"/>
    <col min="15" max="15" width="9.625" style="18" bestFit="1" customWidth="1"/>
    <col min="16" max="16" width="10" style="18" customWidth="1"/>
    <col min="17" max="16384" width="8.875" style="18"/>
  </cols>
  <sheetData>
    <row r="1" spans="1:16" s="10" customFormat="1">
      <c r="A1" s="119" t="s">
        <v>42</v>
      </c>
      <c r="B1" s="119"/>
      <c r="C1" s="120" t="s">
        <v>43</v>
      </c>
      <c r="D1" s="120"/>
      <c r="E1" s="120"/>
      <c r="F1" s="120"/>
      <c r="G1" s="120"/>
      <c r="H1" s="120"/>
      <c r="I1" s="120"/>
      <c r="J1" s="121" t="s">
        <v>46</v>
      </c>
      <c r="K1" s="121"/>
      <c r="L1" s="121"/>
      <c r="M1" s="121"/>
      <c r="N1" s="121"/>
      <c r="O1" s="121"/>
      <c r="P1" s="121"/>
    </row>
    <row r="2" spans="1:16" s="14" customFormat="1" ht="47.25">
      <c r="A2" s="13" t="s">
        <v>0</v>
      </c>
      <c r="B2" s="13" t="s">
        <v>34</v>
      </c>
      <c r="C2" s="19" t="s">
        <v>44</v>
      </c>
      <c r="D2" s="13" t="s">
        <v>293</v>
      </c>
      <c r="E2" s="13" t="s">
        <v>297</v>
      </c>
      <c r="F2" s="13" t="s">
        <v>298</v>
      </c>
      <c r="G2" s="13" t="s">
        <v>294</v>
      </c>
      <c r="H2" s="13" t="s">
        <v>295</v>
      </c>
      <c r="I2" s="19" t="s">
        <v>45</v>
      </c>
      <c r="J2" s="23" t="s">
        <v>44</v>
      </c>
      <c r="K2" s="13" t="s">
        <v>296</v>
      </c>
      <c r="L2" s="13" t="s">
        <v>300</v>
      </c>
      <c r="M2" s="13" t="s">
        <v>299</v>
      </c>
      <c r="N2" s="13" t="s">
        <v>301</v>
      </c>
      <c r="O2" s="13" t="s">
        <v>302</v>
      </c>
      <c r="P2" s="23" t="s">
        <v>47</v>
      </c>
    </row>
    <row r="3" spans="1:16" s="10" customFormat="1">
      <c r="A3" s="15">
        <v>34516</v>
      </c>
      <c r="B3" s="16">
        <v>1</v>
      </c>
      <c r="C3" s="20">
        <v>9.4778221292604918</v>
      </c>
      <c r="D3" s="17">
        <v>9</v>
      </c>
      <c r="E3" s="17">
        <v>5.4619999999999997</v>
      </c>
      <c r="F3" s="17"/>
      <c r="G3" s="17">
        <v>9.9556442585209837</v>
      </c>
      <c r="H3" s="17"/>
      <c r="I3" s="20">
        <f>(D3+G3)/2</f>
        <v>9.4778221292604918</v>
      </c>
      <c r="J3" s="24">
        <v>485.75352374298814</v>
      </c>
      <c r="K3" s="22">
        <v>426</v>
      </c>
      <c r="L3" s="22">
        <v>341.21</v>
      </c>
      <c r="M3" s="22"/>
      <c r="N3" s="22">
        <v>545.50704748597627</v>
      </c>
      <c r="O3" s="22"/>
      <c r="P3" s="26">
        <f>(K3+N3)/2</f>
        <v>485.75352374298814</v>
      </c>
    </row>
    <row r="4" spans="1:16" s="10" customFormat="1">
      <c r="A4" s="15">
        <v>34547</v>
      </c>
      <c r="B4" s="16">
        <v>2</v>
      </c>
      <c r="C4" s="20">
        <v>9.4434686361229616</v>
      </c>
      <c r="D4" s="17">
        <v>8.9</v>
      </c>
      <c r="E4" s="17">
        <v>5.4960000000000004</v>
      </c>
      <c r="F4" s="17"/>
      <c r="G4" s="17">
        <v>9.9869372722459246</v>
      </c>
      <c r="H4" s="17"/>
      <c r="I4" s="20">
        <f>(D4+G4)/2</f>
        <v>9.4434686361229616</v>
      </c>
      <c r="J4" s="24">
        <v>513.64987360155271</v>
      </c>
      <c r="K4" s="22">
        <v>464</v>
      </c>
      <c r="L4" s="22">
        <v>363.88</v>
      </c>
      <c r="M4" s="22"/>
      <c r="N4" s="22">
        <v>563.29974720310543</v>
      </c>
      <c r="O4" s="22"/>
      <c r="P4" s="26">
        <f t="shared" ref="P4:P67" si="0">(K4+N4)/2</f>
        <v>513.64987360155271</v>
      </c>
    </row>
    <row r="5" spans="1:16" s="10" customFormat="1">
      <c r="A5" s="15">
        <v>34578</v>
      </c>
      <c r="B5" s="16">
        <v>3</v>
      </c>
      <c r="C5" s="20">
        <v>9.1382232813976163</v>
      </c>
      <c r="D5" s="17">
        <v>8.6999999999999993</v>
      </c>
      <c r="E5" s="17">
        <v>5.05</v>
      </c>
      <c r="F5" s="17"/>
      <c r="G5" s="17">
        <v>9.5764465627952333</v>
      </c>
      <c r="H5" s="17"/>
      <c r="I5" s="20">
        <f t="shared" ref="I5:I68" si="1">(D5+G5)/2</f>
        <v>9.1382232813976163</v>
      </c>
      <c r="J5" s="24">
        <v>532.15656667856842</v>
      </c>
      <c r="K5" s="22">
        <v>493</v>
      </c>
      <c r="L5" s="22">
        <v>374.09</v>
      </c>
      <c r="M5" s="22"/>
      <c r="N5" s="22">
        <v>571.31313335713673</v>
      </c>
      <c r="O5" s="22"/>
      <c r="P5" s="26">
        <f t="shared" si="0"/>
        <v>532.15656667856842</v>
      </c>
    </row>
    <row r="6" spans="1:16" s="10" customFormat="1">
      <c r="A6" s="15">
        <v>34608</v>
      </c>
      <c r="B6" s="16">
        <v>4</v>
      </c>
      <c r="C6" s="20">
        <v>8.8989237646774839</v>
      </c>
      <c r="D6" s="17">
        <v>8.6999999999999993</v>
      </c>
      <c r="E6" s="17">
        <v>4.53</v>
      </c>
      <c r="F6" s="17"/>
      <c r="G6" s="17">
        <v>9.0978475293549685</v>
      </c>
      <c r="H6" s="17"/>
      <c r="I6" s="20">
        <f t="shared" si="1"/>
        <v>8.8989237646774839</v>
      </c>
      <c r="J6" s="24">
        <v>539.4518117572718</v>
      </c>
      <c r="K6" s="22">
        <v>510</v>
      </c>
      <c r="L6" s="22">
        <v>371.02</v>
      </c>
      <c r="M6" s="22"/>
      <c r="N6" s="22">
        <v>568.9036235145436</v>
      </c>
      <c r="O6" s="22"/>
      <c r="P6" s="26">
        <f t="shared" si="0"/>
        <v>539.4518117572718</v>
      </c>
    </row>
    <row r="7" spans="1:16" s="10" customFormat="1">
      <c r="A7" s="15">
        <v>34639</v>
      </c>
      <c r="B7" s="16">
        <v>5</v>
      </c>
      <c r="C7" s="20">
        <v>8.357783482444118</v>
      </c>
      <c r="D7" s="17">
        <v>8.1</v>
      </c>
      <c r="E7" s="17">
        <v>4.0060000000000002</v>
      </c>
      <c r="F7" s="17"/>
      <c r="G7" s="17">
        <v>8.6155669648882363</v>
      </c>
      <c r="H7" s="17"/>
      <c r="I7" s="20">
        <f t="shared" si="1"/>
        <v>8.357783482444118</v>
      </c>
      <c r="J7" s="24">
        <v>572.04552852395364</v>
      </c>
      <c r="K7" s="22">
        <v>548</v>
      </c>
      <c r="L7" s="22">
        <v>405.66</v>
      </c>
      <c r="M7" s="22"/>
      <c r="N7" s="22">
        <v>596.09105704790738</v>
      </c>
      <c r="O7" s="22"/>
      <c r="P7" s="26">
        <f t="shared" si="0"/>
        <v>572.04552852395364</v>
      </c>
    </row>
    <row r="8" spans="1:16" s="10" customFormat="1">
      <c r="A8" s="15">
        <v>34669</v>
      </c>
      <c r="B8" s="16">
        <v>6</v>
      </c>
      <c r="C8" s="20">
        <v>7.9381113347556607</v>
      </c>
      <c r="D8" s="17">
        <v>7.8</v>
      </c>
      <c r="E8" s="17">
        <v>3.42</v>
      </c>
      <c r="F8" s="17"/>
      <c r="G8" s="17">
        <v>8.0762226695113206</v>
      </c>
      <c r="H8" s="17"/>
      <c r="I8" s="20">
        <f t="shared" si="1"/>
        <v>7.9381113347556607</v>
      </c>
      <c r="J8" s="24">
        <v>611.22950380265456</v>
      </c>
      <c r="K8" s="22">
        <v>599</v>
      </c>
      <c r="L8" s="22">
        <v>440.53</v>
      </c>
      <c r="M8" s="22"/>
      <c r="N8" s="22">
        <v>623.45900760530901</v>
      </c>
      <c r="O8" s="22"/>
      <c r="P8" s="26">
        <f t="shared" si="0"/>
        <v>611.22950380265456</v>
      </c>
    </row>
    <row r="9" spans="1:16" s="10" customFormat="1">
      <c r="A9" s="15">
        <v>34700</v>
      </c>
      <c r="B9" s="16">
        <v>7</v>
      </c>
      <c r="C9" s="20">
        <v>8.4496832871985319</v>
      </c>
      <c r="D9" s="17">
        <v>7.9</v>
      </c>
      <c r="E9" s="17">
        <v>4.423</v>
      </c>
      <c r="F9" s="17"/>
      <c r="G9" s="17">
        <v>8.9993665743970652</v>
      </c>
      <c r="H9" s="17"/>
      <c r="I9" s="20">
        <f t="shared" si="1"/>
        <v>8.4496832871985319</v>
      </c>
      <c r="J9" s="24">
        <v>597.80637616064223</v>
      </c>
      <c r="K9" s="22">
        <v>588</v>
      </c>
      <c r="L9" s="22">
        <v>420.34</v>
      </c>
      <c r="M9" s="22"/>
      <c r="N9" s="22">
        <v>607.61275232128435</v>
      </c>
      <c r="O9" s="22"/>
      <c r="P9" s="26">
        <f t="shared" si="0"/>
        <v>597.80637616064223</v>
      </c>
    </row>
    <row r="10" spans="1:16" s="10" customFormat="1">
      <c r="A10" s="15">
        <v>34731</v>
      </c>
      <c r="B10" s="16">
        <v>8</v>
      </c>
      <c r="C10" s="20">
        <v>8.8709905615078739</v>
      </c>
      <c r="D10" s="17">
        <v>8.9</v>
      </c>
      <c r="E10" s="17">
        <v>4.2519999999999998</v>
      </c>
      <c r="F10" s="17"/>
      <c r="G10" s="17">
        <v>8.8419811230157475</v>
      </c>
      <c r="H10" s="17"/>
      <c r="I10" s="20">
        <f t="shared" si="1"/>
        <v>8.8709905615078739</v>
      </c>
      <c r="J10" s="24">
        <v>613.36546931530643</v>
      </c>
      <c r="K10" s="22">
        <v>607</v>
      </c>
      <c r="L10" s="22">
        <v>435.78</v>
      </c>
      <c r="M10" s="22"/>
      <c r="N10" s="22">
        <v>619.73093863061274</v>
      </c>
      <c r="O10" s="22"/>
      <c r="P10" s="26">
        <f t="shared" si="0"/>
        <v>613.36546931530643</v>
      </c>
    </row>
    <row r="11" spans="1:16" s="10" customFormat="1">
      <c r="A11" s="15">
        <v>34759</v>
      </c>
      <c r="B11" s="16">
        <v>9</v>
      </c>
      <c r="C11" s="20">
        <v>9.0992230958202249</v>
      </c>
      <c r="D11" s="17">
        <v>9.1999999999999993</v>
      </c>
      <c r="E11" s="17">
        <v>4.4219999999999997</v>
      </c>
      <c r="F11" s="17"/>
      <c r="G11" s="17">
        <v>8.9984461916404506</v>
      </c>
      <c r="H11" s="17"/>
      <c r="I11" s="20">
        <f t="shared" si="1"/>
        <v>9.0992230958202249</v>
      </c>
      <c r="J11" s="24">
        <v>619.2244240302764</v>
      </c>
      <c r="K11" s="22">
        <v>607</v>
      </c>
      <c r="L11" s="22">
        <v>450.71</v>
      </c>
      <c r="M11" s="22"/>
      <c r="N11" s="22">
        <v>631.44884806055279</v>
      </c>
      <c r="O11" s="22"/>
      <c r="P11" s="26">
        <f t="shared" si="0"/>
        <v>619.2244240302764</v>
      </c>
    </row>
    <row r="12" spans="1:16" s="10" customFormat="1">
      <c r="A12" s="15">
        <v>34790</v>
      </c>
      <c r="B12" s="16">
        <v>10</v>
      </c>
      <c r="C12" s="20">
        <v>9.1670096993386689</v>
      </c>
      <c r="D12" s="17">
        <v>9.4</v>
      </c>
      <c r="E12" s="17">
        <v>4.3520000000000003</v>
      </c>
      <c r="F12" s="17"/>
      <c r="G12" s="17">
        <v>8.9340193986773375</v>
      </c>
      <c r="H12" s="17"/>
      <c r="I12" s="20">
        <f t="shared" si="1"/>
        <v>9.1670096993386689</v>
      </c>
      <c r="J12" s="24">
        <v>623.85253823897312</v>
      </c>
      <c r="K12" s="22">
        <v>603</v>
      </c>
      <c r="L12" s="22">
        <v>467.6</v>
      </c>
      <c r="M12" s="22"/>
      <c r="N12" s="22">
        <v>644.70507647794625</v>
      </c>
      <c r="O12" s="22"/>
      <c r="P12" s="26">
        <f t="shared" si="0"/>
        <v>623.85253823897312</v>
      </c>
    </row>
    <row r="13" spans="1:16" s="10" customFormat="1">
      <c r="A13" s="15">
        <v>34820</v>
      </c>
      <c r="B13" s="16">
        <v>11</v>
      </c>
      <c r="C13" s="20">
        <v>9.1346578319499372</v>
      </c>
      <c r="D13" s="17">
        <v>9.1999999999999993</v>
      </c>
      <c r="E13" s="17">
        <v>4.4989999999999997</v>
      </c>
      <c r="F13" s="17"/>
      <c r="G13" s="17">
        <v>9.0693156638998751</v>
      </c>
      <c r="H13" s="17"/>
      <c r="I13" s="20">
        <f t="shared" si="1"/>
        <v>9.1346578319499372</v>
      </c>
      <c r="J13" s="24">
        <v>674.47349607987849</v>
      </c>
      <c r="K13" s="22">
        <v>689</v>
      </c>
      <c r="L13" s="22">
        <v>487.02</v>
      </c>
      <c r="M13" s="22"/>
      <c r="N13" s="22">
        <v>659.94699215975697</v>
      </c>
      <c r="O13" s="22"/>
      <c r="P13" s="26">
        <f t="shared" si="0"/>
        <v>674.47349607987849</v>
      </c>
    </row>
    <row r="14" spans="1:16" s="10" customFormat="1">
      <c r="A14" s="15">
        <v>34851</v>
      </c>
      <c r="B14" s="16">
        <v>12</v>
      </c>
      <c r="C14" s="20">
        <v>9.1274556301325767</v>
      </c>
      <c r="D14" s="17">
        <v>9.1</v>
      </c>
      <c r="E14" s="17">
        <v>4.5919999999999996</v>
      </c>
      <c r="F14" s="17"/>
      <c r="G14" s="17">
        <v>9.1549112602651519</v>
      </c>
      <c r="H14" s="17"/>
      <c r="I14" s="20">
        <f t="shared" si="1"/>
        <v>9.1274556301325767</v>
      </c>
      <c r="J14" s="24">
        <v>679.84745572890245</v>
      </c>
      <c r="K14" s="22">
        <v>690</v>
      </c>
      <c r="L14" s="22">
        <v>499.44</v>
      </c>
      <c r="M14" s="22"/>
      <c r="N14" s="22">
        <v>669.69491145780489</v>
      </c>
      <c r="O14" s="22"/>
      <c r="P14" s="26">
        <f t="shared" si="0"/>
        <v>679.84745572890245</v>
      </c>
    </row>
    <row r="15" spans="1:16" s="10" customFormat="1">
      <c r="A15" s="15">
        <v>34881</v>
      </c>
      <c r="B15" s="16">
        <v>13</v>
      </c>
      <c r="C15" s="20">
        <v>9.2397423264397176</v>
      </c>
      <c r="D15" s="17">
        <v>9.1</v>
      </c>
      <c r="E15" s="17">
        <v>4.8360000000000003</v>
      </c>
      <c r="F15" s="17"/>
      <c r="G15" s="17">
        <v>9.3794846528794338</v>
      </c>
      <c r="H15" s="17"/>
      <c r="I15" s="20">
        <f t="shared" si="1"/>
        <v>9.2397423264397176</v>
      </c>
      <c r="J15" s="24">
        <v>661.78743599268671</v>
      </c>
      <c r="K15" s="22">
        <v>646</v>
      </c>
      <c r="L15" s="22">
        <v>509.48</v>
      </c>
      <c r="M15" s="22"/>
      <c r="N15" s="22">
        <v>677.57487198537342</v>
      </c>
      <c r="O15" s="22"/>
      <c r="P15" s="26">
        <f t="shared" si="0"/>
        <v>661.78743599268671</v>
      </c>
    </row>
    <row r="16" spans="1:16" s="10" customFormat="1">
      <c r="A16" s="15">
        <v>34912</v>
      </c>
      <c r="B16" s="16">
        <v>14</v>
      </c>
      <c r="C16" s="20">
        <v>9.1196547660297327</v>
      </c>
      <c r="D16" s="17">
        <v>8.8000000000000007</v>
      </c>
      <c r="E16" s="17">
        <v>4.9009999999999998</v>
      </c>
      <c r="F16" s="17"/>
      <c r="G16" s="17">
        <v>9.4393095320594647</v>
      </c>
      <c r="H16" s="17"/>
      <c r="I16" s="20">
        <f t="shared" si="1"/>
        <v>9.1196547660297327</v>
      </c>
      <c r="J16" s="24">
        <v>712.1849413404982</v>
      </c>
      <c r="K16" s="22">
        <v>737</v>
      </c>
      <c r="L16" s="22">
        <v>521.96</v>
      </c>
      <c r="M16" s="22"/>
      <c r="N16" s="22">
        <v>687.3698826809964</v>
      </c>
      <c r="O16" s="22"/>
      <c r="P16" s="26">
        <f t="shared" si="0"/>
        <v>712.1849413404982</v>
      </c>
    </row>
    <row r="17" spans="1:16" s="10" customFormat="1">
      <c r="A17" s="15">
        <v>34943</v>
      </c>
      <c r="B17" s="16">
        <v>15</v>
      </c>
      <c r="C17" s="20">
        <v>9.3558714140088863</v>
      </c>
      <c r="D17" s="17">
        <v>9</v>
      </c>
      <c r="E17" s="17">
        <v>5.1970000000000001</v>
      </c>
      <c r="F17" s="17"/>
      <c r="G17" s="17">
        <v>9.7117428280177727</v>
      </c>
      <c r="H17" s="17"/>
      <c r="I17" s="20">
        <f t="shared" si="1"/>
        <v>9.3558714140088863</v>
      </c>
      <c r="J17" s="24">
        <v>702.50880915267476</v>
      </c>
      <c r="K17" s="22">
        <v>711</v>
      </c>
      <c r="L17" s="22">
        <v>530.42999999999995</v>
      </c>
      <c r="M17" s="22"/>
      <c r="N17" s="22">
        <v>694.0176183053494</v>
      </c>
      <c r="O17" s="22"/>
      <c r="P17" s="26">
        <f t="shared" si="0"/>
        <v>702.50880915267476</v>
      </c>
    </row>
    <row r="18" spans="1:16" s="10" customFormat="1">
      <c r="A18" s="15">
        <v>34973</v>
      </c>
      <c r="B18" s="16">
        <v>16</v>
      </c>
      <c r="C18" s="20">
        <v>9.3089318934214749</v>
      </c>
      <c r="D18" s="17">
        <v>9</v>
      </c>
      <c r="E18" s="17">
        <v>5.0949999999999998</v>
      </c>
      <c r="F18" s="17"/>
      <c r="G18" s="17">
        <v>9.6178637868429497</v>
      </c>
      <c r="H18" s="17"/>
      <c r="I18" s="20">
        <f t="shared" si="1"/>
        <v>9.3089318934214749</v>
      </c>
      <c r="J18" s="24">
        <v>700.42455151920035</v>
      </c>
      <c r="K18" s="22">
        <v>701</v>
      </c>
      <c r="L18" s="22">
        <v>537.86</v>
      </c>
      <c r="M18" s="22"/>
      <c r="N18" s="22">
        <v>699.84910303840059</v>
      </c>
      <c r="O18" s="22"/>
      <c r="P18" s="26">
        <f t="shared" si="0"/>
        <v>700.42455151920035</v>
      </c>
    </row>
    <row r="19" spans="1:16" s="10" customFormat="1">
      <c r="A19" s="15">
        <v>35004</v>
      </c>
      <c r="B19" s="16">
        <v>17</v>
      </c>
      <c r="C19" s="20">
        <v>9.1905018489607642</v>
      </c>
      <c r="D19" s="17">
        <v>9.1</v>
      </c>
      <c r="E19" s="17">
        <v>4.7290000000000001</v>
      </c>
      <c r="F19" s="17"/>
      <c r="G19" s="17">
        <v>9.2810036979215305</v>
      </c>
      <c r="H19" s="17"/>
      <c r="I19" s="20">
        <f t="shared" si="1"/>
        <v>9.1905018489607642</v>
      </c>
      <c r="J19" s="24">
        <v>733.24864823907217</v>
      </c>
      <c r="K19" s="22">
        <v>748</v>
      </c>
      <c r="L19" s="22">
        <v>561.62</v>
      </c>
      <c r="M19" s="22"/>
      <c r="N19" s="22">
        <v>718.49729647814434</v>
      </c>
      <c r="O19" s="22"/>
      <c r="P19" s="26">
        <f t="shared" si="0"/>
        <v>733.24864823907217</v>
      </c>
    </row>
    <row r="20" spans="1:16" s="10" customFormat="1">
      <c r="A20" s="15">
        <v>35034</v>
      </c>
      <c r="B20" s="16">
        <v>18</v>
      </c>
      <c r="C20" s="20">
        <v>8.860267688899615</v>
      </c>
      <c r="D20" s="17">
        <v>8.6999999999999993</v>
      </c>
      <c r="E20" s="17">
        <v>4.4459999999999997</v>
      </c>
      <c r="F20" s="17"/>
      <c r="G20" s="17">
        <v>9.0205353777992308</v>
      </c>
      <c r="H20" s="17"/>
      <c r="I20" s="20">
        <f t="shared" si="1"/>
        <v>8.860267688899615</v>
      </c>
      <c r="J20" s="24">
        <v>760.05335245098308</v>
      </c>
      <c r="K20" s="22">
        <v>771</v>
      </c>
      <c r="L20" s="22">
        <v>600.62</v>
      </c>
      <c r="M20" s="22"/>
      <c r="N20" s="22">
        <v>749.10670490196605</v>
      </c>
      <c r="O20" s="22"/>
      <c r="P20" s="26">
        <f t="shared" si="0"/>
        <v>760.05335245098308</v>
      </c>
    </row>
    <row r="21" spans="1:16" s="10" customFormat="1">
      <c r="A21" s="15">
        <v>35065</v>
      </c>
      <c r="B21" s="16">
        <v>19</v>
      </c>
      <c r="C21" s="20">
        <v>9.1367042363555182</v>
      </c>
      <c r="D21" s="17">
        <v>8.5</v>
      </c>
      <c r="E21" s="17">
        <v>5.2640000000000002</v>
      </c>
      <c r="F21" s="17"/>
      <c r="G21" s="17">
        <v>9.7734084727110364</v>
      </c>
      <c r="H21" s="17"/>
      <c r="I21" s="20">
        <f t="shared" si="1"/>
        <v>9.1367042363555182</v>
      </c>
      <c r="J21" s="24">
        <v>729.04089014081069</v>
      </c>
      <c r="K21" s="22">
        <v>728</v>
      </c>
      <c r="L21" s="22">
        <v>576.38</v>
      </c>
      <c r="M21" s="22"/>
      <c r="N21" s="22">
        <v>730.08178028162138</v>
      </c>
      <c r="O21" s="22"/>
      <c r="P21" s="26">
        <f t="shared" si="0"/>
        <v>729.04089014081069</v>
      </c>
    </row>
    <row r="22" spans="1:16" s="10" customFormat="1">
      <c r="A22" s="15">
        <v>35096</v>
      </c>
      <c r="B22" s="16">
        <v>20</v>
      </c>
      <c r="C22" s="20">
        <v>9.6410292083242481</v>
      </c>
      <c r="D22" s="17">
        <v>9.1</v>
      </c>
      <c r="E22" s="17">
        <v>5.7080000000000002</v>
      </c>
      <c r="F22" s="17"/>
      <c r="G22" s="17">
        <v>10.182058416648495</v>
      </c>
      <c r="H22" s="17"/>
      <c r="I22" s="20">
        <f t="shared" si="1"/>
        <v>9.6410292083242481</v>
      </c>
      <c r="J22" s="24">
        <v>746.06558859115262</v>
      </c>
      <c r="K22" s="22">
        <v>753</v>
      </c>
      <c r="L22" s="22">
        <v>587.91</v>
      </c>
      <c r="M22" s="22"/>
      <c r="N22" s="22">
        <v>739.13117718230512</v>
      </c>
      <c r="O22" s="22"/>
      <c r="P22" s="26">
        <f t="shared" si="0"/>
        <v>746.06558859115262</v>
      </c>
    </row>
    <row r="23" spans="1:16" s="10" customFormat="1">
      <c r="A23" s="15">
        <v>35125</v>
      </c>
      <c r="B23" s="16">
        <v>21</v>
      </c>
      <c r="C23" s="20">
        <v>10.453959345573654</v>
      </c>
      <c r="D23" s="17">
        <v>10.1</v>
      </c>
      <c r="E23" s="17">
        <v>6.3879999999999999</v>
      </c>
      <c r="F23" s="17"/>
      <c r="G23" s="17">
        <v>10.807918691147307</v>
      </c>
      <c r="H23" s="17"/>
      <c r="I23" s="20">
        <f t="shared" si="1"/>
        <v>10.453959345573654</v>
      </c>
      <c r="J23" s="24">
        <v>743.85367730206463</v>
      </c>
      <c r="K23" s="22">
        <v>749</v>
      </c>
      <c r="L23" s="22">
        <v>587.37</v>
      </c>
      <c r="M23" s="22"/>
      <c r="N23" s="22">
        <v>738.70735460412925</v>
      </c>
      <c r="O23" s="22"/>
      <c r="P23" s="26">
        <f t="shared" si="0"/>
        <v>743.85367730206463</v>
      </c>
    </row>
    <row r="24" spans="1:16" s="10" customFormat="1">
      <c r="A24" s="15">
        <v>35156</v>
      </c>
      <c r="B24" s="16">
        <v>22</v>
      </c>
      <c r="C24" s="20">
        <v>10.739671023517715</v>
      </c>
      <c r="D24" s="17">
        <v>11</v>
      </c>
      <c r="E24" s="17">
        <v>6.0309999999999997</v>
      </c>
      <c r="F24" s="17"/>
      <c r="G24" s="17">
        <v>10.479342047035431</v>
      </c>
      <c r="H24" s="17"/>
      <c r="I24" s="20">
        <f t="shared" si="1"/>
        <v>10.739671023517715</v>
      </c>
      <c r="J24" s="24">
        <v>757.73410112040892</v>
      </c>
      <c r="K24" s="22">
        <v>771</v>
      </c>
      <c r="L24" s="22">
        <v>594.71</v>
      </c>
      <c r="M24" s="22"/>
      <c r="N24" s="22">
        <v>744.46820224081773</v>
      </c>
      <c r="O24" s="22"/>
      <c r="P24" s="26">
        <f t="shared" si="0"/>
        <v>757.73410112040892</v>
      </c>
    </row>
    <row r="25" spans="1:16" s="10" customFormat="1">
      <c r="A25" s="15">
        <v>35186</v>
      </c>
      <c r="B25" s="16">
        <v>23</v>
      </c>
      <c r="C25" s="20">
        <v>10.587669397768918</v>
      </c>
      <c r="D25" s="17">
        <v>10.8</v>
      </c>
      <c r="E25" s="17">
        <v>5.9180000000000001</v>
      </c>
      <c r="F25" s="17"/>
      <c r="G25" s="17">
        <v>10.375338795537836</v>
      </c>
      <c r="H25" s="17"/>
      <c r="I25" s="20">
        <f t="shared" si="1"/>
        <v>10.587669397768918</v>
      </c>
      <c r="J25" s="24">
        <v>751.58913155224752</v>
      </c>
      <c r="K25" s="22">
        <v>747</v>
      </c>
      <c r="L25" s="22">
        <v>609.63</v>
      </c>
      <c r="M25" s="22"/>
      <c r="N25" s="22">
        <v>756.17826310449504</v>
      </c>
      <c r="O25" s="22"/>
      <c r="P25" s="26">
        <f t="shared" si="0"/>
        <v>751.58913155224752</v>
      </c>
    </row>
    <row r="26" spans="1:16" s="10" customFormat="1">
      <c r="A26" s="15">
        <v>35217</v>
      </c>
      <c r="B26" s="16">
        <v>24</v>
      </c>
      <c r="C26" s="20">
        <v>10.542271311551996</v>
      </c>
      <c r="D26" s="17">
        <v>10.7</v>
      </c>
      <c r="E26" s="17">
        <v>5.9279999999999999</v>
      </c>
      <c r="F26" s="17"/>
      <c r="G26" s="17">
        <v>10.384542623103993</v>
      </c>
      <c r="H26" s="17"/>
      <c r="I26" s="20">
        <f t="shared" si="1"/>
        <v>10.542271311551996</v>
      </c>
      <c r="J26" s="24">
        <v>792.90745903896277</v>
      </c>
      <c r="K26" s="22">
        <v>822</v>
      </c>
      <c r="L26" s="22">
        <v>619.36</v>
      </c>
      <c r="M26" s="22"/>
      <c r="N26" s="22">
        <v>763.81491807792554</v>
      </c>
      <c r="O26" s="22"/>
      <c r="P26" s="26">
        <f t="shared" si="0"/>
        <v>792.90745903896277</v>
      </c>
    </row>
    <row r="27" spans="1:16" s="10" customFormat="1">
      <c r="A27" s="15">
        <v>35247</v>
      </c>
      <c r="B27" s="16">
        <v>25</v>
      </c>
      <c r="C27" s="20">
        <v>10.183965477414063</v>
      </c>
      <c r="D27" s="17">
        <v>10.3</v>
      </c>
      <c r="E27" s="17">
        <v>5.5839999999999996</v>
      </c>
      <c r="F27" s="17"/>
      <c r="G27" s="17">
        <v>10.067930954828125</v>
      </c>
      <c r="H27" s="17"/>
      <c r="I27" s="20">
        <f t="shared" si="1"/>
        <v>10.183965477414063</v>
      </c>
      <c r="J27" s="24">
        <v>785.86198094602514</v>
      </c>
      <c r="K27" s="22">
        <v>792</v>
      </c>
      <c r="L27" s="22">
        <v>639.63</v>
      </c>
      <c r="M27" s="22"/>
      <c r="N27" s="22">
        <v>779.72396189205028</v>
      </c>
      <c r="O27" s="22"/>
      <c r="P27" s="26">
        <f t="shared" si="0"/>
        <v>785.86198094602514</v>
      </c>
    </row>
    <row r="28" spans="1:16" s="10" customFormat="1">
      <c r="A28" s="15">
        <v>35278</v>
      </c>
      <c r="B28" s="16">
        <v>26</v>
      </c>
      <c r="C28" s="20">
        <v>10.174301458469596</v>
      </c>
      <c r="D28" s="17">
        <v>10.3</v>
      </c>
      <c r="E28" s="17">
        <v>5.5629999999999997</v>
      </c>
      <c r="F28" s="17"/>
      <c r="G28" s="17">
        <v>10.04860291693919</v>
      </c>
      <c r="H28" s="17"/>
      <c r="I28" s="20">
        <f t="shared" si="1"/>
        <v>10.174301458469596</v>
      </c>
      <c r="J28" s="24">
        <v>802.64752977074806</v>
      </c>
      <c r="K28" s="22">
        <v>822</v>
      </c>
      <c r="L28" s="22">
        <v>644.17999999999995</v>
      </c>
      <c r="M28" s="22"/>
      <c r="N28" s="22">
        <v>783.29505954149613</v>
      </c>
      <c r="O28" s="22"/>
      <c r="P28" s="26">
        <f t="shared" si="0"/>
        <v>802.64752977074806</v>
      </c>
    </row>
    <row r="29" spans="1:16" s="10" customFormat="1">
      <c r="A29" s="15">
        <v>35309</v>
      </c>
      <c r="B29" s="16">
        <v>27</v>
      </c>
      <c r="C29" s="20">
        <v>9.8238188777628963</v>
      </c>
      <c r="D29" s="17">
        <v>9.9</v>
      </c>
      <c r="E29" s="17">
        <v>5.2359999999999998</v>
      </c>
      <c r="F29" s="17"/>
      <c r="G29" s="17">
        <v>9.7476377555257905</v>
      </c>
      <c r="H29" s="17"/>
      <c r="I29" s="20">
        <f t="shared" si="1"/>
        <v>9.8238188777628963</v>
      </c>
      <c r="J29" s="24">
        <v>834.1062103440222</v>
      </c>
      <c r="K29" s="22">
        <v>891</v>
      </c>
      <c r="L29" s="22">
        <v>636.42999999999995</v>
      </c>
      <c r="M29" s="22"/>
      <c r="N29" s="22">
        <v>777.2124206880444</v>
      </c>
      <c r="O29" s="22"/>
      <c r="P29" s="26">
        <f t="shared" si="0"/>
        <v>834.1062103440222</v>
      </c>
    </row>
    <row r="30" spans="1:16" s="10" customFormat="1">
      <c r="A30" s="15">
        <v>35339</v>
      </c>
      <c r="B30" s="16">
        <v>28</v>
      </c>
      <c r="C30" s="20">
        <v>9.6828618450934876</v>
      </c>
      <c r="D30" s="17">
        <v>9.6999999999999993</v>
      </c>
      <c r="E30" s="17">
        <v>5.1470000000000002</v>
      </c>
      <c r="F30" s="17"/>
      <c r="G30" s="17">
        <v>9.6657236901869759</v>
      </c>
      <c r="H30" s="17"/>
      <c r="I30" s="20">
        <f t="shared" si="1"/>
        <v>9.6828618450934876</v>
      </c>
      <c r="J30" s="24">
        <v>783.31027306684769</v>
      </c>
      <c r="K30" s="22">
        <v>789</v>
      </c>
      <c r="L30" s="22">
        <v>636.95000000000005</v>
      </c>
      <c r="M30" s="22"/>
      <c r="N30" s="22">
        <v>777.62054613369537</v>
      </c>
      <c r="O30" s="22"/>
      <c r="P30" s="26">
        <f t="shared" si="0"/>
        <v>783.31027306684769</v>
      </c>
    </row>
    <row r="31" spans="1:16" s="10" customFormat="1">
      <c r="A31" s="15">
        <v>35370</v>
      </c>
      <c r="B31" s="16">
        <v>29</v>
      </c>
      <c r="C31" s="20">
        <v>9.3627295060267208</v>
      </c>
      <c r="D31" s="17">
        <v>9.6</v>
      </c>
      <c r="E31" s="17">
        <v>4.5599999999999996</v>
      </c>
      <c r="F31" s="17"/>
      <c r="G31" s="17">
        <v>9.1254590120534438</v>
      </c>
      <c r="H31" s="17"/>
      <c r="I31" s="20">
        <f t="shared" si="1"/>
        <v>9.3627295060267208</v>
      </c>
      <c r="J31" s="24">
        <v>812.57227619278308</v>
      </c>
      <c r="K31" s="22">
        <v>844</v>
      </c>
      <c r="L31" s="22">
        <v>641.44000000000005</v>
      </c>
      <c r="M31" s="22"/>
      <c r="N31" s="22">
        <v>781.14455238556616</v>
      </c>
      <c r="O31" s="22"/>
      <c r="P31" s="26">
        <f t="shared" si="0"/>
        <v>812.57227619278308</v>
      </c>
    </row>
    <row r="32" spans="1:16" s="10" customFormat="1">
      <c r="A32" s="15">
        <v>35400</v>
      </c>
      <c r="B32" s="16">
        <v>30</v>
      </c>
      <c r="C32" s="20">
        <v>8.8254092257269949</v>
      </c>
      <c r="D32" s="17">
        <v>9.1999999999999993</v>
      </c>
      <c r="E32" s="17">
        <v>3.827</v>
      </c>
      <c r="F32" s="17"/>
      <c r="G32" s="17">
        <v>8.4508184514539906</v>
      </c>
      <c r="H32" s="17"/>
      <c r="I32" s="20">
        <f t="shared" si="1"/>
        <v>8.8254092257269949</v>
      </c>
      <c r="J32" s="24">
        <v>851.31788451233717</v>
      </c>
      <c r="K32" s="22">
        <v>886</v>
      </c>
      <c r="L32" s="22">
        <v>686.66</v>
      </c>
      <c r="M32" s="22"/>
      <c r="N32" s="22">
        <v>816.63576902467435</v>
      </c>
      <c r="O32" s="22"/>
      <c r="P32" s="26">
        <f t="shared" si="0"/>
        <v>851.31788451233717</v>
      </c>
    </row>
    <row r="33" spans="1:16" s="10" customFormat="1">
      <c r="A33" s="15">
        <v>35431</v>
      </c>
      <c r="B33" s="16">
        <v>31</v>
      </c>
      <c r="C33" s="20">
        <v>9.2810210795802561</v>
      </c>
      <c r="D33" s="17">
        <v>8.9</v>
      </c>
      <c r="E33" s="17">
        <v>5.1429999999999998</v>
      </c>
      <c r="F33" s="17"/>
      <c r="G33" s="17">
        <v>9.6620421591605137</v>
      </c>
      <c r="H33" s="17"/>
      <c r="I33" s="20">
        <f t="shared" si="1"/>
        <v>9.2810210795802561</v>
      </c>
      <c r="J33" s="24">
        <v>794.1939289698521</v>
      </c>
      <c r="K33" s="22">
        <v>807</v>
      </c>
      <c r="L33" s="22">
        <v>641.75</v>
      </c>
      <c r="M33" s="22"/>
      <c r="N33" s="22">
        <v>781.38785793970419</v>
      </c>
      <c r="O33" s="22"/>
      <c r="P33" s="26">
        <f t="shared" si="0"/>
        <v>794.1939289698521</v>
      </c>
    </row>
    <row r="34" spans="1:16" s="10" customFormat="1">
      <c r="A34" s="15">
        <v>35462</v>
      </c>
      <c r="B34" s="16">
        <v>32</v>
      </c>
      <c r="C34" s="20">
        <v>9.5701597360648236</v>
      </c>
      <c r="D34" s="17">
        <v>9.1</v>
      </c>
      <c r="E34" s="17">
        <v>5.5540000000000003</v>
      </c>
      <c r="F34" s="17"/>
      <c r="G34" s="17">
        <v>10.040319472129648</v>
      </c>
      <c r="H34" s="17"/>
      <c r="I34" s="20">
        <f t="shared" si="1"/>
        <v>9.5701597360648236</v>
      </c>
      <c r="J34" s="24">
        <v>822.07850871671553</v>
      </c>
      <c r="K34" s="22">
        <v>862</v>
      </c>
      <c r="L34" s="22">
        <v>642.73</v>
      </c>
      <c r="M34" s="22"/>
      <c r="N34" s="22">
        <v>782.15701743343107</v>
      </c>
      <c r="O34" s="22"/>
      <c r="P34" s="26">
        <f t="shared" si="0"/>
        <v>822.07850871671553</v>
      </c>
    </row>
    <row r="35" spans="1:16" s="10" customFormat="1">
      <c r="A35" s="15">
        <v>35490</v>
      </c>
      <c r="B35" s="16">
        <v>33</v>
      </c>
      <c r="C35" s="20">
        <v>10.16390030633247</v>
      </c>
      <c r="D35" s="17">
        <v>9.9</v>
      </c>
      <c r="E35" s="17">
        <v>5.9749999999999996</v>
      </c>
      <c r="F35" s="17"/>
      <c r="G35" s="17">
        <v>10.427800612664941</v>
      </c>
      <c r="H35" s="17"/>
      <c r="I35" s="20">
        <f t="shared" si="1"/>
        <v>10.16390030633247</v>
      </c>
      <c r="J35" s="24">
        <v>855.19577665757015</v>
      </c>
      <c r="K35" s="22">
        <v>935</v>
      </c>
      <c r="L35" s="22">
        <v>634.11</v>
      </c>
      <c r="M35" s="22"/>
      <c r="N35" s="22">
        <v>775.39155331514019</v>
      </c>
      <c r="O35" s="22"/>
      <c r="P35" s="26">
        <f t="shared" si="0"/>
        <v>855.19577665757015</v>
      </c>
    </row>
    <row r="36" spans="1:16" s="10" customFormat="1">
      <c r="A36" s="15">
        <v>35521</v>
      </c>
      <c r="B36" s="16">
        <v>34</v>
      </c>
      <c r="C36" s="20">
        <v>10.460357246213182</v>
      </c>
      <c r="D36" s="17">
        <v>10.7</v>
      </c>
      <c r="E36" s="17">
        <v>5.75</v>
      </c>
      <c r="F36" s="17"/>
      <c r="G36" s="17">
        <v>10.220714492426364</v>
      </c>
      <c r="H36" s="17"/>
      <c r="I36" s="20">
        <f t="shared" si="1"/>
        <v>10.460357246213182</v>
      </c>
      <c r="J36" s="24">
        <v>782.4079168543534</v>
      </c>
      <c r="K36" s="22">
        <v>777</v>
      </c>
      <c r="L36" s="22">
        <v>649.94000000000005</v>
      </c>
      <c r="M36" s="22"/>
      <c r="N36" s="22">
        <v>787.8158337087068</v>
      </c>
      <c r="O36" s="22"/>
      <c r="P36" s="26">
        <f t="shared" si="0"/>
        <v>782.4079168543534</v>
      </c>
    </row>
    <row r="37" spans="1:16" s="10" customFormat="1">
      <c r="A37" s="15">
        <v>35551</v>
      </c>
      <c r="B37" s="16">
        <v>35</v>
      </c>
      <c r="C37" s="20">
        <v>10.576325473546785</v>
      </c>
      <c r="D37" s="17">
        <v>10.7</v>
      </c>
      <c r="E37" s="17">
        <v>6.0019999999999998</v>
      </c>
      <c r="F37" s="17"/>
      <c r="G37" s="17">
        <v>10.45265094709357</v>
      </c>
      <c r="H37" s="17"/>
      <c r="I37" s="20">
        <f t="shared" si="1"/>
        <v>10.576325473546785</v>
      </c>
      <c r="J37" s="24">
        <v>821.48501538234382</v>
      </c>
      <c r="K37" s="22">
        <v>842</v>
      </c>
      <c r="L37" s="22">
        <v>666.7</v>
      </c>
      <c r="M37" s="22"/>
      <c r="N37" s="22">
        <v>800.97003076468764</v>
      </c>
      <c r="O37" s="22"/>
      <c r="P37" s="26">
        <f t="shared" si="0"/>
        <v>821.48501538234382</v>
      </c>
    </row>
    <row r="38" spans="1:16" s="10" customFormat="1">
      <c r="A38" s="15">
        <v>35582</v>
      </c>
      <c r="B38" s="16">
        <v>36</v>
      </c>
      <c r="C38" s="20">
        <v>10.516822314837885</v>
      </c>
      <c r="D38" s="17">
        <v>10.5</v>
      </c>
      <c r="E38" s="17">
        <v>6.09</v>
      </c>
      <c r="F38" s="17"/>
      <c r="G38" s="17">
        <v>10.53364462967577</v>
      </c>
      <c r="H38" s="17"/>
      <c r="I38" s="20">
        <f t="shared" si="1"/>
        <v>10.516822314837885</v>
      </c>
      <c r="J38" s="24">
        <v>861.62167309346682</v>
      </c>
      <c r="K38" s="22">
        <v>924</v>
      </c>
      <c r="L38" s="22">
        <v>664.5</v>
      </c>
      <c r="M38" s="22"/>
      <c r="N38" s="22">
        <v>799.24334618693354</v>
      </c>
      <c r="O38" s="22"/>
      <c r="P38" s="26">
        <f t="shared" si="0"/>
        <v>861.62167309346682</v>
      </c>
    </row>
    <row r="39" spans="1:16" s="10" customFormat="1">
      <c r="A39" s="15">
        <v>35612</v>
      </c>
      <c r="B39" s="16">
        <v>37</v>
      </c>
      <c r="C39" s="20">
        <v>10.312519732197547</v>
      </c>
      <c r="D39" s="17">
        <v>10.199999999999999</v>
      </c>
      <c r="E39" s="17">
        <v>5.9720000000000004</v>
      </c>
      <c r="F39" s="17"/>
      <c r="G39" s="17">
        <v>10.425039464395093</v>
      </c>
      <c r="H39" s="17"/>
      <c r="I39" s="20">
        <f t="shared" si="1"/>
        <v>10.312519732197547</v>
      </c>
      <c r="J39" s="24">
        <v>810.33242889330791</v>
      </c>
      <c r="K39" s="22">
        <v>813</v>
      </c>
      <c r="L39" s="22">
        <v>675.23</v>
      </c>
      <c r="M39" s="22"/>
      <c r="N39" s="22">
        <v>807.66485778661581</v>
      </c>
      <c r="O39" s="22"/>
      <c r="P39" s="26">
        <f t="shared" si="0"/>
        <v>810.33242889330791</v>
      </c>
    </row>
    <row r="40" spans="1:16" s="10" customFormat="1">
      <c r="A40" s="15">
        <v>35643</v>
      </c>
      <c r="B40" s="16">
        <v>38</v>
      </c>
      <c r="C40" s="20">
        <v>10.303776096009695</v>
      </c>
      <c r="D40" s="17">
        <v>10.199999999999999</v>
      </c>
      <c r="E40" s="17">
        <v>5.9530000000000003</v>
      </c>
      <c r="F40" s="17"/>
      <c r="G40" s="17">
        <v>10.407552192019391</v>
      </c>
      <c r="H40" s="17"/>
      <c r="I40" s="20">
        <f t="shared" si="1"/>
        <v>10.303776096009695</v>
      </c>
      <c r="J40" s="24">
        <v>827.34073801265367</v>
      </c>
      <c r="K40" s="22">
        <v>840</v>
      </c>
      <c r="L40" s="22">
        <v>684.17</v>
      </c>
      <c r="M40" s="22"/>
      <c r="N40" s="22">
        <v>814.68147602530723</v>
      </c>
      <c r="O40" s="22"/>
      <c r="P40" s="26">
        <f t="shared" si="0"/>
        <v>827.34073801265367</v>
      </c>
    </row>
    <row r="41" spans="1:16" s="10" customFormat="1">
      <c r="A41" s="15">
        <v>35674</v>
      </c>
      <c r="B41" s="16">
        <v>39</v>
      </c>
      <c r="C41" s="20">
        <v>10.306514854951152</v>
      </c>
      <c r="D41" s="17">
        <v>10.5</v>
      </c>
      <c r="E41" s="17">
        <v>5.633</v>
      </c>
      <c r="F41" s="17"/>
      <c r="G41" s="17">
        <v>10.113029709902303</v>
      </c>
      <c r="H41" s="17"/>
      <c r="I41" s="20">
        <f t="shared" si="1"/>
        <v>10.306514854951152</v>
      </c>
      <c r="J41" s="24">
        <v>891.66737735640709</v>
      </c>
      <c r="K41" s="22">
        <v>971</v>
      </c>
      <c r="L41" s="22">
        <v>681.18</v>
      </c>
      <c r="M41" s="22"/>
      <c r="N41" s="22">
        <v>812.33475471281417</v>
      </c>
      <c r="O41" s="22"/>
      <c r="P41" s="26">
        <f t="shared" si="0"/>
        <v>891.66737735640709</v>
      </c>
    </row>
    <row r="42" spans="1:16" s="10" customFormat="1">
      <c r="A42" s="15">
        <v>35704</v>
      </c>
      <c r="B42" s="16">
        <v>40</v>
      </c>
      <c r="C42" s="20">
        <v>10.345170930729019</v>
      </c>
      <c r="D42" s="17">
        <v>10.5</v>
      </c>
      <c r="E42" s="17">
        <v>5.7169999999999996</v>
      </c>
      <c r="F42" s="17"/>
      <c r="G42" s="17">
        <v>10.190341861458037</v>
      </c>
      <c r="H42" s="17"/>
      <c r="I42" s="20">
        <f t="shared" si="1"/>
        <v>10.345170930729019</v>
      </c>
      <c r="J42" s="24">
        <v>797.48339660232114</v>
      </c>
      <c r="K42" s="22">
        <v>776</v>
      </c>
      <c r="L42" s="22">
        <v>689.63</v>
      </c>
      <c r="M42" s="22"/>
      <c r="N42" s="22">
        <v>818.96679320464227</v>
      </c>
      <c r="O42" s="22"/>
      <c r="P42" s="26">
        <f t="shared" si="0"/>
        <v>797.48339660232114</v>
      </c>
    </row>
    <row r="43" spans="1:16" s="10" customFormat="1">
      <c r="A43" s="15">
        <v>35735</v>
      </c>
      <c r="B43" s="16">
        <v>41</v>
      </c>
      <c r="C43" s="20">
        <v>10.179962225916466</v>
      </c>
      <c r="D43" s="17">
        <v>10.5</v>
      </c>
      <c r="E43" s="17">
        <v>5.3579999999999997</v>
      </c>
      <c r="F43" s="17"/>
      <c r="G43" s="17">
        <v>9.8599244518329314</v>
      </c>
      <c r="H43" s="17"/>
      <c r="I43" s="20">
        <f t="shared" si="1"/>
        <v>10.179962225916466</v>
      </c>
      <c r="J43" s="24">
        <v>826.28302651723902</v>
      </c>
      <c r="K43" s="22">
        <v>829</v>
      </c>
      <c r="L43" s="22">
        <v>695.49</v>
      </c>
      <c r="M43" s="22"/>
      <c r="N43" s="22">
        <v>823.56605303447816</v>
      </c>
      <c r="O43" s="22"/>
      <c r="P43" s="26">
        <f t="shared" si="0"/>
        <v>826.28302651723902</v>
      </c>
    </row>
    <row r="44" spans="1:16" s="10" customFormat="1">
      <c r="A44" s="15">
        <v>35765</v>
      </c>
      <c r="B44" s="16">
        <v>42</v>
      </c>
      <c r="C44" s="20">
        <v>9.7925034747095623</v>
      </c>
      <c r="D44" s="17">
        <v>10.199999999999999</v>
      </c>
      <c r="E44" s="17">
        <v>4.8419999999999996</v>
      </c>
      <c r="F44" s="17"/>
      <c r="G44" s="17">
        <v>9.3850069494191271</v>
      </c>
      <c r="H44" s="17"/>
      <c r="I44" s="20">
        <f t="shared" si="1"/>
        <v>9.7925034747095623</v>
      </c>
      <c r="J44" s="24">
        <v>887.36289110142127</v>
      </c>
      <c r="K44" s="22">
        <v>913</v>
      </c>
      <c r="L44" s="22">
        <v>744.11</v>
      </c>
      <c r="M44" s="22"/>
      <c r="N44" s="22">
        <v>861.72578220284254</v>
      </c>
      <c r="O44" s="22"/>
      <c r="P44" s="26">
        <f t="shared" si="0"/>
        <v>887.36289110142127</v>
      </c>
    </row>
    <row r="45" spans="1:16" s="10" customFormat="1">
      <c r="A45" s="15">
        <v>35796</v>
      </c>
      <c r="B45" s="16">
        <v>43</v>
      </c>
      <c r="C45" s="20">
        <v>10.952945270566646</v>
      </c>
      <c r="D45" s="17">
        <v>10.3</v>
      </c>
      <c r="E45" s="17">
        <v>7.2549999999999999</v>
      </c>
      <c r="F45" s="17"/>
      <c r="G45" s="17">
        <v>11.605890541133292</v>
      </c>
      <c r="H45" s="17"/>
      <c r="I45" s="20">
        <f t="shared" si="1"/>
        <v>10.952945270566646</v>
      </c>
      <c r="J45" s="24">
        <v>808.82757802862511</v>
      </c>
      <c r="K45" s="22">
        <v>790</v>
      </c>
      <c r="L45" s="22">
        <v>700.7</v>
      </c>
      <c r="M45" s="22"/>
      <c r="N45" s="22">
        <v>827.65515605725022</v>
      </c>
      <c r="O45" s="22"/>
      <c r="P45" s="26">
        <f t="shared" si="0"/>
        <v>808.82757802862511</v>
      </c>
    </row>
    <row r="46" spans="1:16" s="10" customFormat="1">
      <c r="A46" s="15">
        <v>35827</v>
      </c>
      <c r="B46" s="16">
        <v>44</v>
      </c>
      <c r="C46" s="20">
        <v>11.431177804878995</v>
      </c>
      <c r="D46" s="17">
        <v>11.1</v>
      </c>
      <c r="E46" s="17">
        <v>7.4249999999999998</v>
      </c>
      <c r="F46" s="17"/>
      <c r="G46" s="17">
        <v>11.762355609757993</v>
      </c>
      <c r="H46" s="17"/>
      <c r="I46" s="20">
        <f t="shared" si="1"/>
        <v>11.431177804878995</v>
      </c>
      <c r="J46" s="24">
        <v>847.09696916773976</v>
      </c>
      <c r="K46" s="22">
        <v>870</v>
      </c>
      <c r="L46" s="22">
        <v>696.29</v>
      </c>
      <c r="M46" s="22"/>
      <c r="N46" s="22">
        <v>824.19393833547952</v>
      </c>
      <c r="O46" s="22"/>
      <c r="P46" s="26">
        <f t="shared" si="0"/>
        <v>847.09696916773976</v>
      </c>
    </row>
    <row r="47" spans="1:16" s="10" customFormat="1">
      <c r="A47" s="15">
        <v>35855</v>
      </c>
      <c r="B47" s="16">
        <v>45</v>
      </c>
      <c r="C47" s="20">
        <v>12.231383443771346</v>
      </c>
      <c r="D47" s="17">
        <v>12</v>
      </c>
      <c r="E47" s="17">
        <v>8.1859999999999999</v>
      </c>
      <c r="F47" s="17"/>
      <c r="G47" s="17">
        <v>12.462766887542692</v>
      </c>
      <c r="H47" s="17"/>
      <c r="I47" s="20">
        <f t="shared" si="1"/>
        <v>12.231383443771346</v>
      </c>
      <c r="J47" s="24">
        <v>862.16645351254817</v>
      </c>
      <c r="K47" s="22">
        <v>909</v>
      </c>
      <c r="L47" s="22">
        <v>685</v>
      </c>
      <c r="M47" s="22"/>
      <c r="N47" s="22">
        <v>815.33290702509635</v>
      </c>
      <c r="O47" s="22"/>
      <c r="P47" s="26">
        <f t="shared" si="0"/>
        <v>862.16645351254817</v>
      </c>
    </row>
    <row r="48" spans="1:16" s="10" customFormat="1">
      <c r="A48" s="15">
        <v>35886</v>
      </c>
      <c r="B48" s="16">
        <v>46</v>
      </c>
      <c r="C48" s="20">
        <v>12.369556938842514</v>
      </c>
      <c r="D48" s="17">
        <v>12.5</v>
      </c>
      <c r="E48" s="17">
        <v>7.9429999999999996</v>
      </c>
      <c r="F48" s="17"/>
      <c r="G48" s="17">
        <v>12.239113877685028</v>
      </c>
      <c r="H48" s="17"/>
      <c r="I48" s="20">
        <f t="shared" si="1"/>
        <v>12.369556938842514</v>
      </c>
      <c r="J48" s="24">
        <v>802.51594635661809</v>
      </c>
      <c r="K48" s="22">
        <v>794</v>
      </c>
      <c r="L48" s="22">
        <v>679.52</v>
      </c>
      <c r="M48" s="22"/>
      <c r="N48" s="22">
        <v>811.03189271323618</v>
      </c>
      <c r="O48" s="22"/>
      <c r="P48" s="26">
        <f t="shared" si="0"/>
        <v>802.51594635661809</v>
      </c>
    </row>
    <row r="49" spans="1:16" s="10" customFormat="1">
      <c r="A49" s="15">
        <v>35916</v>
      </c>
      <c r="B49" s="16">
        <v>47</v>
      </c>
      <c r="C49" s="20">
        <v>12.44196784547243</v>
      </c>
      <c r="D49" s="17">
        <v>12.4</v>
      </c>
      <c r="E49" s="17">
        <v>8.2089999999999996</v>
      </c>
      <c r="F49" s="17"/>
      <c r="G49" s="17">
        <v>12.483935690944858</v>
      </c>
      <c r="H49" s="17"/>
      <c r="I49" s="20">
        <f t="shared" si="1"/>
        <v>12.44196784547243</v>
      </c>
      <c r="J49" s="24">
        <v>848.24609466442018</v>
      </c>
      <c r="K49" s="22">
        <v>889</v>
      </c>
      <c r="L49" s="22">
        <v>675.01</v>
      </c>
      <c r="M49" s="22"/>
      <c r="N49" s="22">
        <v>807.49218932884037</v>
      </c>
      <c r="O49" s="22"/>
      <c r="P49" s="26">
        <f t="shared" si="0"/>
        <v>848.24609466442018</v>
      </c>
    </row>
    <row r="50" spans="1:16" s="10" customFormat="1">
      <c r="A50" s="15">
        <v>35947</v>
      </c>
      <c r="B50" s="16">
        <v>48</v>
      </c>
      <c r="C50" s="20">
        <v>12.252069666466813</v>
      </c>
      <c r="D50" s="17">
        <v>12.3</v>
      </c>
      <c r="E50" s="17">
        <v>7.9050000000000002</v>
      </c>
      <c r="F50" s="17"/>
      <c r="G50" s="17">
        <v>12.204139332933625</v>
      </c>
      <c r="H50" s="17"/>
      <c r="I50" s="20">
        <f t="shared" si="1"/>
        <v>12.252069666466813</v>
      </c>
      <c r="J50" s="24">
        <v>866.83842977185247</v>
      </c>
      <c r="K50" s="22">
        <v>920</v>
      </c>
      <c r="L50" s="22">
        <v>682.89</v>
      </c>
      <c r="M50" s="22"/>
      <c r="N50" s="22">
        <v>813.67685954370495</v>
      </c>
      <c r="O50" s="22"/>
      <c r="P50" s="26">
        <f t="shared" si="0"/>
        <v>866.83842977185247</v>
      </c>
    </row>
    <row r="51" spans="1:16" s="10" customFormat="1">
      <c r="A51" s="15">
        <v>35977</v>
      </c>
      <c r="B51" s="16">
        <v>49</v>
      </c>
      <c r="C51" s="20">
        <v>12.206372249107151</v>
      </c>
      <c r="D51" s="17">
        <v>12.1</v>
      </c>
      <c r="E51" s="17">
        <v>8.0229999999999997</v>
      </c>
      <c r="F51" s="17"/>
      <c r="G51" s="17">
        <v>12.3127444982143</v>
      </c>
      <c r="H51" s="17"/>
      <c r="I51" s="20">
        <f t="shared" si="1"/>
        <v>12.206372249107151</v>
      </c>
      <c r="J51" s="24">
        <v>795.20200370611747</v>
      </c>
      <c r="K51" s="22">
        <v>780</v>
      </c>
      <c r="L51" s="22">
        <v>678.72</v>
      </c>
      <c r="M51" s="22"/>
      <c r="N51" s="22">
        <v>810.40400741223482</v>
      </c>
      <c r="O51" s="22"/>
      <c r="P51" s="26">
        <f t="shared" si="0"/>
        <v>795.20200370611747</v>
      </c>
    </row>
    <row r="52" spans="1:16" s="10" customFormat="1">
      <c r="A52" s="15">
        <v>36008</v>
      </c>
      <c r="B52" s="16">
        <v>50</v>
      </c>
      <c r="C52" s="20">
        <v>12.054209763122785</v>
      </c>
      <c r="D52" s="17">
        <v>12</v>
      </c>
      <c r="E52" s="17">
        <v>7.8010000000000002</v>
      </c>
      <c r="F52" s="17"/>
      <c r="G52" s="17">
        <v>12.108419526245571</v>
      </c>
      <c r="H52" s="17"/>
      <c r="I52" s="20">
        <f t="shared" si="1"/>
        <v>12.054209763122785</v>
      </c>
      <c r="J52" s="24">
        <v>813.95685046426138</v>
      </c>
      <c r="K52" s="22">
        <v>812</v>
      </c>
      <c r="L52" s="22">
        <v>685.74</v>
      </c>
      <c r="M52" s="22"/>
      <c r="N52" s="22">
        <v>815.91370092852264</v>
      </c>
      <c r="O52" s="22"/>
      <c r="P52" s="26">
        <f t="shared" si="0"/>
        <v>813.95685046426138</v>
      </c>
    </row>
    <row r="53" spans="1:16" s="10" customFormat="1">
      <c r="A53" s="15">
        <v>36039</v>
      </c>
      <c r="B53" s="16">
        <v>51</v>
      </c>
      <c r="C53" s="20">
        <v>11.837021821889824</v>
      </c>
      <c r="D53" s="17">
        <v>11.7</v>
      </c>
      <c r="E53" s="17">
        <v>7.6550000000000002</v>
      </c>
      <c r="F53" s="17"/>
      <c r="G53" s="17">
        <v>11.97404364377965</v>
      </c>
      <c r="H53" s="17"/>
      <c r="I53" s="20">
        <f t="shared" si="1"/>
        <v>11.837021821889824</v>
      </c>
      <c r="J53" s="24">
        <v>863.00394186183644</v>
      </c>
      <c r="K53" s="22">
        <v>910</v>
      </c>
      <c r="L53" s="22">
        <v>685.86</v>
      </c>
      <c r="M53" s="22"/>
      <c r="N53" s="22">
        <v>816.00788372367288</v>
      </c>
      <c r="O53" s="22"/>
      <c r="P53" s="26">
        <f t="shared" si="0"/>
        <v>863.00394186183644</v>
      </c>
    </row>
    <row r="54" spans="1:16" s="10" customFormat="1">
      <c r="A54" s="15">
        <v>36069</v>
      </c>
      <c r="B54" s="16">
        <v>52</v>
      </c>
      <c r="C54" s="20">
        <v>11.694063163471618</v>
      </c>
      <c r="D54" s="17">
        <v>11.6</v>
      </c>
      <c r="E54" s="17">
        <v>7.4530000000000003</v>
      </c>
      <c r="F54" s="17"/>
      <c r="G54" s="17">
        <v>11.788126326943239</v>
      </c>
      <c r="H54" s="17"/>
      <c r="I54" s="20">
        <f t="shared" si="1"/>
        <v>11.694063163471618</v>
      </c>
      <c r="J54" s="24">
        <v>799.68491943895765</v>
      </c>
      <c r="K54" s="22">
        <v>776</v>
      </c>
      <c r="L54" s="22">
        <v>695.24</v>
      </c>
      <c r="M54" s="22"/>
      <c r="N54" s="22">
        <v>823.36983887791519</v>
      </c>
      <c r="O54" s="22"/>
      <c r="P54" s="26">
        <f t="shared" si="0"/>
        <v>799.68491943895765</v>
      </c>
    </row>
    <row r="55" spans="1:16" s="10" customFormat="1">
      <c r="A55" s="15">
        <v>36100</v>
      </c>
      <c r="B55" s="16">
        <v>53</v>
      </c>
      <c r="C55" s="20">
        <v>11.358145846635209</v>
      </c>
      <c r="D55" s="17">
        <v>11.3</v>
      </c>
      <c r="E55" s="17">
        <v>7.0490000000000004</v>
      </c>
      <c r="F55" s="17"/>
      <c r="G55" s="17">
        <v>11.416291693270416</v>
      </c>
      <c r="H55" s="17"/>
      <c r="I55" s="20">
        <f t="shared" si="1"/>
        <v>11.358145846635209</v>
      </c>
      <c r="J55" s="24">
        <v>842.04918283400093</v>
      </c>
      <c r="K55" s="22">
        <v>845</v>
      </c>
      <c r="L55" s="22">
        <v>715.28</v>
      </c>
      <c r="M55" s="22"/>
      <c r="N55" s="22">
        <v>839.09836566800197</v>
      </c>
      <c r="O55" s="22"/>
      <c r="P55" s="26">
        <f t="shared" si="0"/>
        <v>842.04918283400093</v>
      </c>
    </row>
    <row r="56" spans="1:16" s="10" customFormat="1">
      <c r="A56" s="15">
        <v>36130</v>
      </c>
      <c r="B56" s="16">
        <v>54</v>
      </c>
      <c r="C56" s="20">
        <v>10.774967288740253</v>
      </c>
      <c r="D56" s="17">
        <v>10.8</v>
      </c>
      <c r="E56" s="17">
        <v>6.3250000000000002</v>
      </c>
      <c r="F56" s="17"/>
      <c r="G56" s="17">
        <v>10.749934577480506</v>
      </c>
      <c r="H56" s="17"/>
      <c r="I56" s="20">
        <f t="shared" si="1"/>
        <v>10.774967288740253</v>
      </c>
      <c r="J56" s="24">
        <v>879.85296320205293</v>
      </c>
      <c r="K56" s="22">
        <v>887</v>
      </c>
      <c r="L56" s="22">
        <v>758.1</v>
      </c>
      <c r="M56" s="22"/>
      <c r="N56" s="22">
        <v>872.70592640410575</v>
      </c>
      <c r="O56" s="22"/>
      <c r="P56" s="26">
        <f t="shared" si="0"/>
        <v>879.85296320205293</v>
      </c>
    </row>
    <row r="57" spans="1:16" s="10" customFormat="1">
      <c r="A57" s="15">
        <v>36161</v>
      </c>
      <c r="B57" s="16">
        <v>55</v>
      </c>
      <c r="C57" s="20">
        <v>11.372916749397845</v>
      </c>
      <c r="D57" s="17">
        <v>10.7</v>
      </c>
      <c r="E57" s="17">
        <v>7.7329999999999997</v>
      </c>
      <c r="F57" s="17"/>
      <c r="G57" s="17">
        <v>12.045833498795691</v>
      </c>
      <c r="H57" s="17"/>
      <c r="I57" s="20">
        <f t="shared" si="1"/>
        <v>11.372916749397845</v>
      </c>
      <c r="J57" s="24">
        <v>814.01017438576889</v>
      </c>
      <c r="K57" s="22">
        <v>811</v>
      </c>
      <c r="L57" s="22">
        <v>687.15</v>
      </c>
      <c r="M57" s="22"/>
      <c r="N57" s="22">
        <v>817.02034877153778</v>
      </c>
      <c r="O57" s="22"/>
      <c r="P57" s="26">
        <f t="shared" si="0"/>
        <v>814.01017438576889</v>
      </c>
    </row>
    <row r="58" spans="1:16" s="10" customFormat="1">
      <c r="A58" s="15">
        <v>36192</v>
      </c>
      <c r="B58" s="16">
        <v>56</v>
      </c>
      <c r="C58" s="20">
        <v>11.720754263413479</v>
      </c>
      <c r="D58" s="17">
        <v>11.6</v>
      </c>
      <c r="E58" s="17">
        <v>7.5110000000000001</v>
      </c>
      <c r="F58" s="17"/>
      <c r="G58" s="17">
        <v>11.84150852682696</v>
      </c>
      <c r="H58" s="17"/>
      <c r="I58" s="20">
        <f t="shared" si="1"/>
        <v>11.720754263413479</v>
      </c>
      <c r="J58" s="24">
        <v>813.225549404905</v>
      </c>
      <c r="K58" s="22">
        <v>816</v>
      </c>
      <c r="L58" s="22">
        <v>678.78</v>
      </c>
      <c r="M58" s="22"/>
      <c r="N58" s="22">
        <v>810.45109880980988</v>
      </c>
      <c r="O58" s="22"/>
      <c r="P58" s="26">
        <f t="shared" si="0"/>
        <v>813.225549404905</v>
      </c>
    </row>
    <row r="59" spans="1:16" s="10" customFormat="1">
      <c r="A59" s="15">
        <v>36220</v>
      </c>
      <c r="B59" s="16">
        <v>57</v>
      </c>
      <c r="C59" s="20">
        <v>12.669878659313646</v>
      </c>
      <c r="D59" s="17">
        <v>12.9</v>
      </c>
      <c r="E59" s="17">
        <v>8.1609999999999996</v>
      </c>
      <c r="F59" s="17"/>
      <c r="G59" s="17">
        <v>12.439757318627294</v>
      </c>
      <c r="H59" s="17"/>
      <c r="I59" s="20">
        <f t="shared" si="1"/>
        <v>12.669878659313646</v>
      </c>
      <c r="J59" s="24">
        <v>825.38021248935411</v>
      </c>
      <c r="K59" s="22">
        <v>841</v>
      </c>
      <c r="L59" s="22">
        <v>677.9</v>
      </c>
      <c r="M59" s="22"/>
      <c r="N59" s="22">
        <v>809.76042497870822</v>
      </c>
      <c r="O59" s="22"/>
      <c r="P59" s="26">
        <f t="shared" si="0"/>
        <v>825.38021248935411</v>
      </c>
    </row>
    <row r="60" spans="1:16" s="10" customFormat="1">
      <c r="A60" s="15">
        <v>36251</v>
      </c>
      <c r="B60" s="16">
        <v>58</v>
      </c>
      <c r="C60" s="20">
        <v>12.857292631863768</v>
      </c>
      <c r="D60" s="17">
        <v>13.4</v>
      </c>
      <c r="E60" s="17">
        <v>8.0250000000000004</v>
      </c>
      <c r="F60" s="17"/>
      <c r="G60" s="17">
        <v>12.314585263727533</v>
      </c>
      <c r="H60" s="17"/>
      <c r="I60" s="20">
        <f t="shared" si="1"/>
        <v>12.857292631863768</v>
      </c>
      <c r="J60" s="24">
        <v>806.49563274249067</v>
      </c>
      <c r="K60" s="22">
        <v>804</v>
      </c>
      <c r="L60" s="22">
        <v>676.92</v>
      </c>
      <c r="M60" s="22"/>
      <c r="N60" s="22">
        <v>808.99126548498134</v>
      </c>
      <c r="O60" s="22"/>
      <c r="P60" s="26">
        <f t="shared" si="0"/>
        <v>806.49563274249067</v>
      </c>
    </row>
    <row r="61" spans="1:16" s="10" customFormat="1">
      <c r="A61" s="15">
        <v>36281</v>
      </c>
      <c r="B61" s="16">
        <v>59</v>
      </c>
      <c r="C61" s="20">
        <v>12.459111008048605</v>
      </c>
      <c r="D61" s="17">
        <v>12.9</v>
      </c>
      <c r="E61" s="17">
        <v>7.7030000000000003</v>
      </c>
      <c r="F61" s="17"/>
      <c r="G61" s="17">
        <v>12.018222016097212</v>
      </c>
      <c r="H61" s="17"/>
      <c r="I61" s="20">
        <f t="shared" si="1"/>
        <v>12.459111008048605</v>
      </c>
      <c r="J61" s="24">
        <v>825.4406927786531</v>
      </c>
      <c r="K61" s="22">
        <v>842</v>
      </c>
      <c r="L61" s="22">
        <v>676.78</v>
      </c>
      <c r="M61" s="22"/>
      <c r="N61" s="22">
        <v>808.8813855573062</v>
      </c>
      <c r="O61" s="22"/>
      <c r="P61" s="26">
        <f t="shared" si="0"/>
        <v>825.4406927786531</v>
      </c>
    </row>
    <row r="62" spans="1:16" s="10" customFormat="1">
      <c r="A62" s="15">
        <v>36312</v>
      </c>
      <c r="B62" s="16">
        <v>60</v>
      </c>
      <c r="C62" s="20">
        <v>12.324918375146643</v>
      </c>
      <c r="D62" s="17">
        <v>12.5</v>
      </c>
      <c r="E62" s="17">
        <v>7.8460000000000001</v>
      </c>
      <c r="F62" s="17"/>
      <c r="G62" s="17">
        <v>12.149836750293286</v>
      </c>
      <c r="H62" s="17"/>
      <c r="I62" s="20">
        <f t="shared" si="1"/>
        <v>12.324918375146643</v>
      </c>
      <c r="J62" s="24">
        <v>814.01894679589032</v>
      </c>
      <c r="K62" s="22">
        <v>814</v>
      </c>
      <c r="L62" s="22">
        <v>683.35</v>
      </c>
      <c r="M62" s="22"/>
      <c r="N62" s="22">
        <v>814.03789359178074</v>
      </c>
      <c r="O62" s="22"/>
      <c r="P62" s="26">
        <f t="shared" si="0"/>
        <v>814.01894679589032</v>
      </c>
    </row>
    <row r="63" spans="1:16" s="10" customFormat="1">
      <c r="A63" s="15">
        <v>36342</v>
      </c>
      <c r="B63" s="16">
        <v>61</v>
      </c>
      <c r="C63" s="20">
        <v>12.235940578897642</v>
      </c>
      <c r="D63" s="17">
        <v>12.6</v>
      </c>
      <c r="E63" s="17">
        <v>7.5439999999999996</v>
      </c>
      <c r="F63" s="17"/>
      <c r="G63" s="17">
        <v>11.871881157795285</v>
      </c>
      <c r="H63" s="17"/>
      <c r="I63" s="20">
        <f t="shared" si="1"/>
        <v>12.235940578897642</v>
      </c>
      <c r="J63" s="24">
        <v>820.6479875861387</v>
      </c>
      <c r="K63" s="22">
        <v>834</v>
      </c>
      <c r="L63" s="22">
        <v>674.76</v>
      </c>
      <c r="M63" s="22"/>
      <c r="N63" s="22">
        <v>807.29597517227739</v>
      </c>
      <c r="O63" s="22"/>
      <c r="P63" s="26">
        <f t="shared" si="0"/>
        <v>820.6479875861387</v>
      </c>
    </row>
    <row r="64" spans="1:16" s="10" customFormat="1">
      <c r="A64" s="15">
        <v>36373</v>
      </c>
      <c r="B64" s="16">
        <v>62</v>
      </c>
      <c r="C64" s="20">
        <v>12.199446989104139</v>
      </c>
      <c r="D64" s="17">
        <v>12.4</v>
      </c>
      <c r="E64" s="17">
        <v>7.6820000000000004</v>
      </c>
      <c r="F64" s="17"/>
      <c r="G64" s="17">
        <v>11.99889397820828</v>
      </c>
      <c r="H64" s="17"/>
      <c r="I64" s="20">
        <f t="shared" si="1"/>
        <v>12.199446989104139</v>
      </c>
      <c r="J64" s="24">
        <v>829.15422011007115</v>
      </c>
      <c r="K64" s="22">
        <v>850</v>
      </c>
      <c r="L64" s="22">
        <v>676.05</v>
      </c>
      <c r="M64" s="22"/>
      <c r="N64" s="22">
        <v>808.3084402201423</v>
      </c>
      <c r="O64" s="22"/>
      <c r="P64" s="26">
        <f t="shared" si="0"/>
        <v>829.15422011007115</v>
      </c>
    </row>
    <row r="65" spans="1:16" s="10" customFormat="1">
      <c r="A65" s="15">
        <v>36404</v>
      </c>
      <c r="B65" s="16">
        <v>63</v>
      </c>
      <c r="C65" s="20">
        <v>11.956327470450367</v>
      </c>
      <c r="D65" s="17">
        <v>12.2</v>
      </c>
      <c r="E65" s="17">
        <v>7.3710000000000004</v>
      </c>
      <c r="F65" s="17"/>
      <c r="G65" s="17">
        <v>11.712654940900734</v>
      </c>
      <c r="H65" s="17"/>
      <c r="I65" s="20">
        <f t="shared" si="1"/>
        <v>11.956327470450367</v>
      </c>
      <c r="J65" s="24">
        <v>836.01594635661809</v>
      </c>
      <c r="K65" s="22">
        <v>861</v>
      </c>
      <c r="L65" s="22">
        <v>679.52</v>
      </c>
      <c r="M65" s="22"/>
      <c r="N65" s="22">
        <v>811.03189271323618</v>
      </c>
      <c r="O65" s="22"/>
      <c r="P65" s="26">
        <f t="shared" si="0"/>
        <v>836.01594635661809</v>
      </c>
    </row>
    <row r="66" spans="1:16" s="10" customFormat="1">
      <c r="A66" s="15">
        <v>36434</v>
      </c>
      <c r="B66" s="16">
        <v>64</v>
      </c>
      <c r="C66" s="20">
        <v>11.733179430627796</v>
      </c>
      <c r="D66" s="17">
        <v>11.6</v>
      </c>
      <c r="E66" s="17">
        <v>7.5380000000000003</v>
      </c>
      <c r="F66" s="17"/>
      <c r="G66" s="17">
        <v>11.866358861255591</v>
      </c>
      <c r="H66" s="17"/>
      <c r="I66" s="20">
        <f t="shared" si="1"/>
        <v>11.733179430627796</v>
      </c>
      <c r="J66" s="24">
        <v>821.98501264465131</v>
      </c>
      <c r="K66" s="22">
        <v>826</v>
      </c>
      <c r="L66" s="22">
        <v>688.36</v>
      </c>
      <c r="M66" s="22"/>
      <c r="N66" s="22">
        <v>817.9700252893025</v>
      </c>
      <c r="O66" s="22"/>
      <c r="P66" s="26">
        <f t="shared" si="0"/>
        <v>821.98501264465131</v>
      </c>
    </row>
    <row r="67" spans="1:16" s="10" customFormat="1">
      <c r="A67" s="15">
        <v>36465</v>
      </c>
      <c r="B67" s="16">
        <v>65</v>
      </c>
      <c r="C67" s="20">
        <v>11.533317901534971</v>
      </c>
      <c r="D67" s="17">
        <v>11.4</v>
      </c>
      <c r="E67" s="17">
        <v>7.3209999999999997</v>
      </c>
      <c r="F67" s="17"/>
      <c r="G67" s="17">
        <v>11.666635803069941</v>
      </c>
      <c r="H67" s="17"/>
      <c r="I67" s="20">
        <f t="shared" si="1"/>
        <v>11.533317901534971</v>
      </c>
      <c r="J67" s="24">
        <v>829.35874064828727</v>
      </c>
      <c r="K67" s="22">
        <v>826</v>
      </c>
      <c r="L67" s="22">
        <v>707.15</v>
      </c>
      <c r="M67" s="22"/>
      <c r="N67" s="22">
        <v>832.71748129657453</v>
      </c>
      <c r="O67" s="22"/>
      <c r="P67" s="26">
        <f t="shared" si="0"/>
        <v>829.35874064828727</v>
      </c>
    </row>
    <row r="68" spans="1:16" s="10" customFormat="1">
      <c r="A68" s="15">
        <v>36495</v>
      </c>
      <c r="B68" s="16">
        <v>66</v>
      </c>
      <c r="C68" s="20">
        <v>10.606099442229628</v>
      </c>
      <c r="D68" s="17">
        <v>10.5</v>
      </c>
      <c r="E68" s="17">
        <v>6.2839999999999998</v>
      </c>
      <c r="F68" s="17"/>
      <c r="G68" s="17">
        <v>10.712198884459253</v>
      </c>
      <c r="H68" s="17"/>
      <c r="I68" s="20">
        <f t="shared" si="1"/>
        <v>10.606099442229628</v>
      </c>
      <c r="J68" s="24">
        <v>882.68814331054</v>
      </c>
      <c r="K68" s="22">
        <v>893</v>
      </c>
      <c r="L68" s="22">
        <v>757.68</v>
      </c>
      <c r="M68" s="22"/>
      <c r="N68" s="22">
        <v>872.37628662108</v>
      </c>
      <c r="O68" s="22"/>
      <c r="P68" s="26">
        <f t="shared" ref="P68:P94" si="2">(K68+N68)/2</f>
        <v>882.68814331054</v>
      </c>
    </row>
    <row r="69" spans="1:16" s="10" customFormat="1">
      <c r="A69" s="15">
        <v>36526</v>
      </c>
      <c r="B69" s="16">
        <v>67</v>
      </c>
      <c r="C69" s="20">
        <v>11.276897611567051</v>
      </c>
      <c r="D69" s="17">
        <v>10.6</v>
      </c>
      <c r="E69" s="17">
        <v>7.633</v>
      </c>
      <c r="F69" s="17"/>
      <c r="G69" s="17">
        <v>11.953795223134101</v>
      </c>
      <c r="H69" s="17"/>
      <c r="I69" s="20">
        <f t="shared" ref="I69:I94" si="3">(D69+G69)/2</f>
        <v>11.276897611567051</v>
      </c>
      <c r="J69" s="24">
        <v>815.0588790879815</v>
      </c>
      <c r="K69" s="22">
        <v>797</v>
      </c>
      <c r="L69" s="22">
        <v>707.66</v>
      </c>
      <c r="M69" s="22"/>
      <c r="N69" s="22">
        <v>833.11775817596299</v>
      </c>
      <c r="O69" s="22"/>
      <c r="P69" s="26">
        <f t="shared" si="2"/>
        <v>815.0588790879815</v>
      </c>
    </row>
    <row r="70" spans="1:16" s="10" customFormat="1">
      <c r="A70" s="15">
        <v>36557</v>
      </c>
      <c r="B70" s="16">
        <v>68</v>
      </c>
      <c r="C70" s="20">
        <v>11.472179616205187</v>
      </c>
      <c r="D70" s="17">
        <v>10.5</v>
      </c>
      <c r="E70" s="17">
        <v>8.1660000000000004</v>
      </c>
      <c r="F70" s="17"/>
      <c r="G70" s="17">
        <v>12.444359232410374</v>
      </c>
      <c r="H70" s="17"/>
      <c r="I70" s="20">
        <f t="shared" si="3"/>
        <v>11.472179616205187</v>
      </c>
      <c r="J70" s="24">
        <v>794.33773483568871</v>
      </c>
      <c r="K70" s="22">
        <v>760</v>
      </c>
      <c r="L70" s="22">
        <v>702</v>
      </c>
      <c r="M70" s="22"/>
      <c r="N70" s="22">
        <v>828.67546967137753</v>
      </c>
      <c r="O70" s="22"/>
      <c r="P70" s="26">
        <f t="shared" si="2"/>
        <v>794.33773483568871</v>
      </c>
    </row>
    <row r="71" spans="1:16" s="10" customFormat="1">
      <c r="A71" s="15">
        <v>36586</v>
      </c>
      <c r="B71" s="16">
        <v>69</v>
      </c>
      <c r="C71" s="20">
        <v>11.822939138726237</v>
      </c>
      <c r="D71" s="17">
        <v>11.3</v>
      </c>
      <c r="E71" s="17">
        <v>8.0589999999999993</v>
      </c>
      <c r="F71" s="17"/>
      <c r="G71" s="17">
        <v>12.345878277452472</v>
      </c>
      <c r="H71" s="17"/>
      <c r="I71" s="20">
        <f t="shared" si="3"/>
        <v>11.822939138726237</v>
      </c>
      <c r="J71" s="24">
        <v>852.40144720964793</v>
      </c>
      <c r="K71" s="22">
        <v>879</v>
      </c>
      <c r="L71" s="22">
        <v>698.34</v>
      </c>
      <c r="M71" s="22"/>
      <c r="N71" s="22">
        <v>825.80289441929585</v>
      </c>
      <c r="O71" s="22"/>
      <c r="P71" s="26">
        <f t="shared" si="2"/>
        <v>852.40144720964793</v>
      </c>
    </row>
    <row r="72" spans="1:16" s="10" customFormat="1">
      <c r="A72" s="15">
        <v>36617</v>
      </c>
      <c r="B72" s="16">
        <v>70</v>
      </c>
      <c r="C72" s="20">
        <v>11.973077609633412</v>
      </c>
      <c r="D72" s="17">
        <v>11.8</v>
      </c>
      <c r="E72" s="17">
        <v>7.8419999999999996</v>
      </c>
      <c r="F72" s="17"/>
      <c r="G72" s="17">
        <v>12.146155219266824</v>
      </c>
      <c r="H72" s="17"/>
      <c r="I72" s="20">
        <f t="shared" si="3"/>
        <v>11.973077609633412</v>
      </c>
      <c r="J72" s="24">
        <v>828.88413403479285</v>
      </c>
      <c r="K72" s="22">
        <v>831</v>
      </c>
      <c r="L72" s="22">
        <v>699.57</v>
      </c>
      <c r="M72" s="22"/>
      <c r="N72" s="22">
        <v>826.76826806958559</v>
      </c>
      <c r="O72" s="22"/>
      <c r="P72" s="26">
        <f t="shared" si="2"/>
        <v>828.88413403479285</v>
      </c>
    </row>
    <row r="73" spans="1:16" s="10" customFormat="1">
      <c r="A73" s="15">
        <v>36647</v>
      </c>
      <c r="B73" s="16">
        <v>71</v>
      </c>
      <c r="C73" s="20">
        <v>11.951908806231247</v>
      </c>
      <c r="D73" s="17">
        <v>11.8</v>
      </c>
      <c r="E73" s="17">
        <v>7.7960000000000003</v>
      </c>
      <c r="F73" s="17"/>
      <c r="G73" s="17">
        <v>12.103817612462493</v>
      </c>
      <c r="H73" s="17"/>
      <c r="I73" s="20">
        <f t="shared" si="3"/>
        <v>11.951908806231247</v>
      </c>
      <c r="J73" s="24">
        <v>829.62074377422266</v>
      </c>
      <c r="K73" s="22">
        <v>823</v>
      </c>
      <c r="L73" s="22">
        <v>711.64</v>
      </c>
      <c r="M73" s="22"/>
      <c r="N73" s="22">
        <v>836.24148754844532</v>
      </c>
      <c r="O73" s="22"/>
      <c r="P73" s="26">
        <f t="shared" si="2"/>
        <v>829.62074377422266</v>
      </c>
    </row>
    <row r="74" spans="1:16" s="10" customFormat="1">
      <c r="A74" s="15">
        <v>36678</v>
      </c>
      <c r="B74" s="16">
        <v>72</v>
      </c>
      <c r="C74" s="20">
        <v>11.725655508339301</v>
      </c>
      <c r="D74" s="17">
        <v>11.7</v>
      </c>
      <c r="E74" s="17">
        <v>7.4130000000000003</v>
      </c>
      <c r="F74" s="17"/>
      <c r="G74" s="17">
        <v>11.751311016678603</v>
      </c>
      <c r="H74" s="17"/>
      <c r="I74" s="20">
        <f t="shared" si="3"/>
        <v>11.725655508339301</v>
      </c>
      <c r="J74" s="24">
        <v>823.87605108544983</v>
      </c>
      <c r="K74" s="22">
        <v>799</v>
      </c>
      <c r="L74" s="22">
        <v>727.58</v>
      </c>
      <c r="M74" s="22"/>
      <c r="N74" s="22">
        <v>848.75210217089966</v>
      </c>
      <c r="O74" s="22"/>
      <c r="P74" s="26">
        <f t="shared" si="2"/>
        <v>823.87605108544983</v>
      </c>
    </row>
    <row r="75" spans="1:16" s="10" customFormat="1">
      <c r="A75" s="15">
        <v>36708</v>
      </c>
      <c r="B75" s="16">
        <v>73</v>
      </c>
      <c r="C75" s="20">
        <v>11.566590151680316</v>
      </c>
      <c r="D75" s="17">
        <v>11.6</v>
      </c>
      <c r="E75" s="17">
        <v>7.1760000000000002</v>
      </c>
      <c r="F75" s="17"/>
      <c r="G75" s="17">
        <v>11.533180303360634</v>
      </c>
      <c r="H75" s="17"/>
      <c r="I75" s="20">
        <f t="shared" si="3"/>
        <v>11.566590151680316</v>
      </c>
      <c r="J75" s="24">
        <v>844.93583917627768</v>
      </c>
      <c r="K75" s="22">
        <v>844</v>
      </c>
      <c r="L75" s="22">
        <v>723.91</v>
      </c>
      <c r="M75" s="22"/>
      <c r="N75" s="22">
        <v>845.87167835255536</v>
      </c>
      <c r="O75" s="22"/>
      <c r="P75" s="26">
        <f t="shared" si="2"/>
        <v>844.93583917627768</v>
      </c>
    </row>
    <row r="76" spans="1:16" s="10" customFormat="1">
      <c r="A76" s="15">
        <v>36739</v>
      </c>
      <c r="B76" s="16">
        <v>74</v>
      </c>
      <c r="C76" s="20">
        <v>11.139255610796191</v>
      </c>
      <c r="D76" s="17">
        <v>11.2</v>
      </c>
      <c r="E76" s="17">
        <v>6.6820000000000004</v>
      </c>
      <c r="F76" s="17"/>
      <c r="G76" s="17">
        <v>11.078511221592381</v>
      </c>
      <c r="H76" s="17"/>
      <c r="I76" s="20">
        <f t="shared" si="3"/>
        <v>11.139255610796191</v>
      </c>
      <c r="J76" s="24">
        <v>867.41437007290347</v>
      </c>
      <c r="K76" s="22">
        <v>883</v>
      </c>
      <c r="L76" s="22">
        <v>731.5</v>
      </c>
      <c r="M76" s="22"/>
      <c r="N76" s="22">
        <v>851.82874014580682</v>
      </c>
      <c r="O76" s="22"/>
      <c r="P76" s="26">
        <f t="shared" si="2"/>
        <v>867.41437007290347</v>
      </c>
    </row>
    <row r="77" spans="1:16" s="10" customFormat="1">
      <c r="A77" s="15">
        <v>36770</v>
      </c>
      <c r="B77" s="16">
        <v>75</v>
      </c>
      <c r="C77" s="20">
        <v>11.072389390034363</v>
      </c>
      <c r="D77" s="17">
        <v>11</v>
      </c>
      <c r="E77" s="17">
        <v>6.7539999999999996</v>
      </c>
      <c r="F77" s="17"/>
      <c r="G77" s="17">
        <v>11.144778780068725</v>
      </c>
      <c r="H77" s="17"/>
      <c r="I77" s="20">
        <f t="shared" si="3"/>
        <v>11.072389390034363</v>
      </c>
      <c r="J77" s="24">
        <v>890.39151657258697</v>
      </c>
      <c r="K77" s="22">
        <v>927</v>
      </c>
      <c r="L77" s="22">
        <v>733.99</v>
      </c>
      <c r="M77" s="22"/>
      <c r="N77" s="22">
        <v>853.78303314517393</v>
      </c>
      <c r="O77" s="22"/>
      <c r="P77" s="26">
        <f t="shared" si="2"/>
        <v>890.39151657258697</v>
      </c>
    </row>
    <row r="78" spans="1:16" s="10" customFormat="1">
      <c r="A78" s="15">
        <v>36800</v>
      </c>
      <c r="B78" s="16">
        <v>76</v>
      </c>
      <c r="C78" s="20">
        <v>10.513761835425296</v>
      </c>
      <c r="D78" s="17">
        <v>10.4</v>
      </c>
      <c r="E78" s="17">
        <v>6.1920000000000002</v>
      </c>
      <c r="F78" s="17"/>
      <c r="G78" s="17">
        <v>10.627523670850589</v>
      </c>
      <c r="H78" s="17"/>
      <c r="I78" s="20">
        <f t="shared" si="3"/>
        <v>10.513761835425296</v>
      </c>
      <c r="J78" s="24">
        <v>879.54179208312917</v>
      </c>
      <c r="K78" s="22">
        <v>896</v>
      </c>
      <c r="L78" s="22">
        <v>745.84</v>
      </c>
      <c r="M78" s="22"/>
      <c r="N78" s="22">
        <v>863.08358416625822</v>
      </c>
      <c r="O78" s="22"/>
      <c r="P78" s="26">
        <f t="shared" si="2"/>
        <v>879.54179208312917</v>
      </c>
    </row>
    <row r="79" spans="1:16" s="10" customFormat="1">
      <c r="A79" s="15">
        <v>36831</v>
      </c>
      <c r="B79" s="16">
        <v>77</v>
      </c>
      <c r="C79" s="20">
        <v>9.8397423264397172</v>
      </c>
      <c r="D79" s="17">
        <v>10.3</v>
      </c>
      <c r="E79" s="17">
        <v>4.8360000000000003</v>
      </c>
      <c r="F79" s="17"/>
      <c r="G79" s="17">
        <v>9.3794846528794338</v>
      </c>
      <c r="H79" s="17"/>
      <c r="I79" s="20">
        <f t="shared" si="3"/>
        <v>9.8397423264397172</v>
      </c>
      <c r="J79" s="24">
        <v>849.3157997038461</v>
      </c>
      <c r="K79" s="22">
        <v>837</v>
      </c>
      <c r="L79" s="22">
        <v>743.99</v>
      </c>
      <c r="M79" s="22"/>
      <c r="N79" s="22">
        <v>861.63159940769231</v>
      </c>
      <c r="O79" s="22"/>
      <c r="P79" s="26">
        <f t="shared" si="2"/>
        <v>849.3157997038461</v>
      </c>
    </row>
    <row r="80" spans="1:16" s="10" customFormat="1">
      <c r="A80" s="15">
        <v>36861</v>
      </c>
      <c r="B80" s="16">
        <v>78</v>
      </c>
      <c r="C80" s="20">
        <v>10.087347677297785</v>
      </c>
      <c r="D80" s="17">
        <v>10</v>
      </c>
      <c r="E80" s="17">
        <v>5.7</v>
      </c>
      <c r="F80" s="17"/>
      <c r="G80" s="17">
        <v>10.174695354595569</v>
      </c>
      <c r="H80" s="17"/>
      <c r="I80" s="20">
        <f t="shared" si="3"/>
        <v>10.087347677297785</v>
      </c>
      <c r="J80" s="24">
        <v>873.78532106957732</v>
      </c>
      <c r="K80" s="22">
        <v>838</v>
      </c>
      <c r="L80" s="22">
        <v>805.07</v>
      </c>
      <c r="M80" s="22"/>
      <c r="N80" s="22">
        <v>909.57064213915476</v>
      </c>
      <c r="O80" s="22"/>
      <c r="P80" s="26">
        <f t="shared" si="2"/>
        <v>873.78532106957732</v>
      </c>
    </row>
    <row r="81" spans="1:16" s="10" customFormat="1">
      <c r="A81" s="15">
        <v>36892</v>
      </c>
      <c r="B81" s="16">
        <v>79</v>
      </c>
      <c r="C81" s="20">
        <v>10.1497728445121</v>
      </c>
      <c r="D81" s="17">
        <v>10.1</v>
      </c>
      <c r="E81" s="17">
        <v>5.7270000000000003</v>
      </c>
      <c r="F81" s="17"/>
      <c r="G81" s="17">
        <v>10.199545689024198</v>
      </c>
      <c r="H81" s="17"/>
      <c r="I81" s="20">
        <f t="shared" si="3"/>
        <v>10.1497728445121</v>
      </c>
      <c r="J81" s="24">
        <v>845.16136826478487</v>
      </c>
      <c r="K81" s="22">
        <v>833</v>
      </c>
      <c r="L81" s="22">
        <v>738.5</v>
      </c>
      <c r="M81" s="22"/>
      <c r="N81" s="22">
        <v>857.32273652956974</v>
      </c>
      <c r="O81" s="22"/>
      <c r="P81" s="26">
        <f t="shared" si="2"/>
        <v>845.16136826478487</v>
      </c>
    </row>
    <row r="82" spans="1:16" s="10" customFormat="1">
      <c r="A82" s="15">
        <v>36923</v>
      </c>
      <c r="B82" s="16">
        <v>80</v>
      </c>
      <c r="C82" s="20">
        <v>10.789854273081673</v>
      </c>
      <c r="D82" s="17">
        <v>10.7</v>
      </c>
      <c r="E82" s="17">
        <v>6.4660000000000002</v>
      </c>
      <c r="F82" s="17"/>
      <c r="G82" s="17">
        <v>10.879708546163346</v>
      </c>
      <c r="H82" s="17"/>
      <c r="I82" s="20">
        <f t="shared" si="3"/>
        <v>10.789854273081673</v>
      </c>
      <c r="J82" s="24">
        <v>853.63297443900706</v>
      </c>
      <c r="K82" s="22">
        <v>847</v>
      </c>
      <c r="L82" s="22">
        <v>742.25</v>
      </c>
      <c r="M82" s="22"/>
      <c r="N82" s="22">
        <v>860.26594887801411</v>
      </c>
      <c r="O82" s="22"/>
      <c r="P82" s="26">
        <f t="shared" si="2"/>
        <v>853.63297443900706</v>
      </c>
    </row>
    <row r="83" spans="1:16" s="10" customFormat="1">
      <c r="A83" s="15">
        <v>36951</v>
      </c>
      <c r="B83" s="16">
        <v>81</v>
      </c>
      <c r="C83" s="20">
        <v>11.063324033375379</v>
      </c>
      <c r="D83" s="17">
        <v>11.2</v>
      </c>
      <c r="E83" s="17">
        <v>6.5170000000000003</v>
      </c>
      <c r="F83" s="17"/>
      <c r="G83" s="17">
        <v>10.926648066750758</v>
      </c>
      <c r="H83" s="17"/>
      <c r="I83" s="20">
        <f t="shared" si="3"/>
        <v>11.063324033375379</v>
      </c>
      <c r="J83" s="24">
        <v>831.78140499952383</v>
      </c>
      <c r="K83" s="22">
        <v>805</v>
      </c>
      <c r="L83" s="22">
        <v>740.08</v>
      </c>
      <c r="M83" s="22"/>
      <c r="N83" s="22">
        <v>858.56280999904766</v>
      </c>
      <c r="O83" s="22"/>
      <c r="P83" s="26">
        <f t="shared" si="2"/>
        <v>831.78140499952383</v>
      </c>
    </row>
    <row r="84" spans="1:16" s="10" customFormat="1">
      <c r="A84" s="15">
        <v>36982</v>
      </c>
      <c r="B84" s="16">
        <v>82</v>
      </c>
      <c r="C84" s="20">
        <v>11.371629867513313</v>
      </c>
      <c r="D84" s="17">
        <v>11.5</v>
      </c>
      <c r="E84" s="17">
        <v>6.8609999999999998</v>
      </c>
      <c r="F84" s="17"/>
      <c r="G84" s="17">
        <v>11.243259735026626</v>
      </c>
      <c r="H84" s="17"/>
      <c r="I84" s="20">
        <f t="shared" si="3"/>
        <v>11.371629867513313</v>
      </c>
      <c r="J84" s="24">
        <v>846.1516720108043</v>
      </c>
      <c r="K84" s="22">
        <v>829</v>
      </c>
      <c r="L84" s="22">
        <v>746.12</v>
      </c>
      <c r="M84" s="22"/>
      <c r="N84" s="22">
        <v>863.30334402160872</v>
      </c>
      <c r="O84" s="22"/>
      <c r="P84" s="26">
        <f t="shared" si="2"/>
        <v>846.1516720108043</v>
      </c>
    </row>
    <row r="85" spans="1:16" s="10" customFormat="1">
      <c r="A85" s="15">
        <v>37012</v>
      </c>
      <c r="B85" s="16">
        <v>83</v>
      </c>
      <c r="C85" s="20">
        <v>10.903499154195345</v>
      </c>
      <c r="D85" s="17">
        <v>11</v>
      </c>
      <c r="E85" s="17">
        <v>6.3869999999999996</v>
      </c>
      <c r="F85" s="17"/>
      <c r="G85" s="17">
        <v>10.806998308390689</v>
      </c>
      <c r="H85" s="17"/>
      <c r="I85" s="20">
        <f t="shared" si="3"/>
        <v>10.903499154195345</v>
      </c>
      <c r="J85" s="24">
        <v>856.9069820597241</v>
      </c>
      <c r="K85" s="22">
        <v>855</v>
      </c>
      <c r="L85" s="22">
        <v>740.4</v>
      </c>
      <c r="M85" s="22"/>
      <c r="N85" s="22">
        <v>858.8139641194482</v>
      </c>
      <c r="O85" s="22"/>
      <c r="P85" s="26">
        <f t="shared" si="2"/>
        <v>856.9069820597241</v>
      </c>
    </row>
    <row r="86" spans="1:16" s="10" customFormat="1">
      <c r="A86" s="15">
        <v>37043</v>
      </c>
      <c r="B86" s="16">
        <v>84</v>
      </c>
      <c r="C86" s="20">
        <v>10.663761835425294</v>
      </c>
      <c r="D86" s="17">
        <v>10.7</v>
      </c>
      <c r="E86" s="17">
        <v>6.1920000000000002</v>
      </c>
      <c r="F86" s="17"/>
      <c r="G86" s="17">
        <v>10.627523670850589</v>
      </c>
      <c r="H86" s="17"/>
      <c r="I86" s="20">
        <f t="shared" si="3"/>
        <v>10.663761835425294</v>
      </c>
      <c r="J86" s="24">
        <v>847.98823651623366</v>
      </c>
      <c r="K86" s="22">
        <v>829</v>
      </c>
      <c r="L86" s="22">
        <v>750.8</v>
      </c>
      <c r="M86" s="22"/>
      <c r="N86" s="22">
        <v>866.97647303246731</v>
      </c>
      <c r="O86" s="22"/>
      <c r="P86" s="26">
        <f t="shared" si="2"/>
        <v>847.98823651623366</v>
      </c>
    </row>
    <row r="87" spans="1:16" s="10" customFormat="1">
      <c r="A87" s="15">
        <v>37073</v>
      </c>
      <c r="B87" s="16">
        <v>85</v>
      </c>
      <c r="C87" s="20">
        <v>10.759159921642215</v>
      </c>
      <c r="D87" s="17">
        <v>10.9</v>
      </c>
      <c r="E87" s="17">
        <v>6.1820000000000004</v>
      </c>
      <c r="F87" s="17"/>
      <c r="G87" s="17">
        <v>10.618319843284432</v>
      </c>
      <c r="H87" s="17"/>
      <c r="I87" s="20">
        <f t="shared" si="3"/>
        <v>10.759159921642215</v>
      </c>
      <c r="J87" s="24">
        <v>863.83334178639666</v>
      </c>
      <c r="K87" s="22">
        <v>855</v>
      </c>
      <c r="L87" s="22">
        <v>758.05</v>
      </c>
      <c r="M87" s="22"/>
      <c r="N87" s="22">
        <v>872.6666835727932</v>
      </c>
      <c r="O87" s="22"/>
      <c r="P87" s="26">
        <f t="shared" si="2"/>
        <v>863.83334178639666</v>
      </c>
    </row>
    <row r="88" spans="1:16" s="10" customFormat="1">
      <c r="A88" s="15">
        <v>37104</v>
      </c>
      <c r="B88" s="16">
        <v>86</v>
      </c>
      <c r="C88" s="20">
        <v>10.948575519941134</v>
      </c>
      <c r="D88" s="17">
        <v>11.3</v>
      </c>
      <c r="E88" s="17">
        <v>6.1589999999999998</v>
      </c>
      <c r="F88" s="17"/>
      <c r="G88" s="17">
        <v>10.597151039882267</v>
      </c>
      <c r="H88" s="17"/>
      <c r="I88" s="20">
        <f t="shared" si="3"/>
        <v>10.948575519941134</v>
      </c>
      <c r="J88" s="24">
        <v>845.48985255856383</v>
      </c>
      <c r="K88" s="22">
        <v>825</v>
      </c>
      <c r="L88" s="22">
        <v>749.53</v>
      </c>
      <c r="M88" s="22"/>
      <c r="N88" s="22">
        <v>865.97970511712754</v>
      </c>
      <c r="O88" s="22"/>
      <c r="P88" s="26">
        <f t="shared" si="2"/>
        <v>845.48985255856383</v>
      </c>
    </row>
    <row r="89" spans="1:16" s="10" customFormat="1">
      <c r="A89" s="15">
        <v>37135</v>
      </c>
      <c r="B89" s="16">
        <v>87</v>
      </c>
      <c r="C89" s="20">
        <v>11.232191879886004</v>
      </c>
      <c r="D89" s="17">
        <v>11.5</v>
      </c>
      <c r="E89" s="17">
        <v>6.5579999999999998</v>
      </c>
      <c r="F89" s="17"/>
      <c r="G89" s="17">
        <v>10.964383759772009</v>
      </c>
      <c r="H89" s="17"/>
      <c r="I89" s="20">
        <f t="shared" si="3"/>
        <v>11.232191879886004</v>
      </c>
      <c r="J89" s="24">
        <v>849.2419305228234</v>
      </c>
      <c r="K89" s="22">
        <v>835</v>
      </c>
      <c r="L89" s="22">
        <v>746.35</v>
      </c>
      <c r="M89" s="22"/>
      <c r="N89" s="22">
        <v>863.48386104564668</v>
      </c>
      <c r="O89" s="22"/>
      <c r="P89" s="26">
        <f t="shared" si="2"/>
        <v>849.2419305228234</v>
      </c>
    </row>
    <row r="90" spans="1:16" s="10" customFormat="1">
      <c r="A90" s="15">
        <v>37165</v>
      </c>
      <c r="B90" s="16">
        <v>88</v>
      </c>
      <c r="C90" s="20">
        <v>11.363163173139814</v>
      </c>
      <c r="D90" s="17">
        <v>11.9</v>
      </c>
      <c r="E90" s="17">
        <v>6.4080000000000004</v>
      </c>
      <c r="F90" s="17"/>
      <c r="G90" s="17">
        <v>10.826326346279625</v>
      </c>
      <c r="H90" s="17"/>
      <c r="I90" s="20">
        <f t="shared" si="3"/>
        <v>11.363163173139814</v>
      </c>
      <c r="J90" s="24">
        <v>853.78094170874806</v>
      </c>
      <c r="K90" s="22">
        <v>839</v>
      </c>
      <c r="L90" s="22">
        <v>752.82</v>
      </c>
      <c r="M90" s="22"/>
      <c r="N90" s="22">
        <v>868.56188341749612</v>
      </c>
      <c r="O90" s="22"/>
      <c r="P90" s="26">
        <f t="shared" si="2"/>
        <v>853.78094170874806</v>
      </c>
    </row>
    <row r="91" spans="1:16" s="10" customFormat="1">
      <c r="A91" s="15">
        <v>37196</v>
      </c>
      <c r="B91" s="16">
        <v>89</v>
      </c>
      <c r="C91" s="20">
        <v>10.893629496358528</v>
      </c>
      <c r="D91" s="17">
        <v>11.7</v>
      </c>
      <c r="E91" s="17">
        <v>5.6050000000000004</v>
      </c>
      <c r="F91" s="17"/>
      <c r="G91" s="17">
        <v>10.087258992717057</v>
      </c>
      <c r="H91" s="17"/>
      <c r="I91" s="20">
        <f t="shared" si="3"/>
        <v>10.893629496358528</v>
      </c>
      <c r="J91" s="24">
        <v>851.53532791380871</v>
      </c>
      <c r="K91" s="22">
        <v>836</v>
      </c>
      <c r="L91" s="22">
        <v>750.92</v>
      </c>
      <c r="M91" s="22"/>
      <c r="N91" s="22">
        <v>867.07065582761754</v>
      </c>
      <c r="O91" s="22"/>
      <c r="P91" s="26">
        <f t="shared" si="2"/>
        <v>851.53532791380871</v>
      </c>
    </row>
    <row r="92" spans="1:16" s="10" customFormat="1">
      <c r="A92" s="15">
        <v>37226</v>
      </c>
      <c r="B92" s="16">
        <v>90</v>
      </c>
      <c r="C92" s="20">
        <v>11.411045465812229</v>
      </c>
      <c r="D92" s="17">
        <v>11.6</v>
      </c>
      <c r="E92" s="17">
        <v>6.8380000000000001</v>
      </c>
      <c r="F92" s="17"/>
      <c r="G92" s="17">
        <v>11.222090931624461</v>
      </c>
      <c r="H92" s="17"/>
      <c r="I92" s="20">
        <f t="shared" si="3"/>
        <v>11.411045465812229</v>
      </c>
      <c r="J92" s="24">
        <v>884.64958720231334</v>
      </c>
      <c r="K92" s="22">
        <v>861</v>
      </c>
      <c r="L92" s="22">
        <v>803.45</v>
      </c>
      <c r="M92" s="22"/>
      <c r="N92" s="22">
        <v>908.2991744046268</v>
      </c>
      <c r="O92" s="22"/>
      <c r="P92" s="26">
        <f t="shared" si="2"/>
        <v>884.64958720231334</v>
      </c>
    </row>
    <row r="93" spans="1:16" s="10" customFormat="1">
      <c r="A93" s="15">
        <v>37257</v>
      </c>
      <c r="B93" s="16">
        <v>91</v>
      </c>
      <c r="C93" s="20">
        <v>11.327773215666884</v>
      </c>
      <c r="D93" s="17">
        <v>11.3</v>
      </c>
      <c r="E93" s="17">
        <v>6.9829999999999997</v>
      </c>
      <c r="F93" s="17"/>
      <c r="G93" s="17">
        <v>11.355546431333766</v>
      </c>
      <c r="H93" s="17"/>
      <c r="I93" s="20">
        <f t="shared" si="3"/>
        <v>11.327773215666884</v>
      </c>
      <c r="J93" s="24">
        <v>831.20660923694936</v>
      </c>
      <c r="K93" s="22">
        <v>782</v>
      </c>
      <c r="L93" s="22">
        <v>767.92</v>
      </c>
      <c r="M93" s="22"/>
      <c r="N93" s="22">
        <v>880.41321847389884</v>
      </c>
      <c r="O93" s="22"/>
      <c r="P93" s="26">
        <f t="shared" si="2"/>
        <v>831.20660923694936</v>
      </c>
    </row>
    <row r="94" spans="1:16" s="10" customFormat="1">
      <c r="A94" s="15">
        <v>37288</v>
      </c>
      <c r="B94" s="16">
        <v>92</v>
      </c>
      <c r="C94" s="20">
        <v>11.728394267280757</v>
      </c>
      <c r="D94" s="17">
        <v>12</v>
      </c>
      <c r="E94" s="17">
        <v>7.093</v>
      </c>
      <c r="F94" s="17"/>
      <c r="G94" s="17">
        <v>11.456788534561515</v>
      </c>
      <c r="H94" s="17"/>
      <c r="I94" s="20">
        <f t="shared" si="3"/>
        <v>11.728394267280757</v>
      </c>
      <c r="J94" s="24">
        <v>854.08357206293817</v>
      </c>
      <c r="K94" s="22">
        <v>832</v>
      </c>
      <c r="L94" s="22">
        <v>762.51</v>
      </c>
      <c r="M94" s="22"/>
      <c r="N94" s="22">
        <v>876.16714412587635</v>
      </c>
      <c r="O94" s="22"/>
      <c r="P94" s="26">
        <f t="shared" si="2"/>
        <v>854.08357206293817</v>
      </c>
    </row>
    <row r="95" spans="1:16" s="10" customFormat="1">
      <c r="A95" s="15">
        <v>37316</v>
      </c>
      <c r="B95" s="16">
        <v>93</v>
      </c>
      <c r="C95" s="20">
        <v>12.407023902052059</v>
      </c>
      <c r="D95" s="17">
        <v>12.8</v>
      </c>
      <c r="E95" s="17">
        <v>7.57</v>
      </c>
      <c r="F95" s="17">
        <v>12.9</v>
      </c>
      <c r="G95" s="17">
        <v>11.895811109467299</v>
      </c>
      <c r="H95" s="17">
        <v>12.525260596688872</v>
      </c>
      <c r="I95" s="20">
        <f>(D95+G95+H95)/3</f>
        <v>12.407023902052059</v>
      </c>
      <c r="J95" s="24">
        <v>856.91703787377412</v>
      </c>
      <c r="K95" s="22">
        <v>803</v>
      </c>
      <c r="L95" s="22">
        <v>769.27</v>
      </c>
      <c r="M95" s="22">
        <v>790.3</v>
      </c>
      <c r="N95" s="22">
        <v>881.4727749193388</v>
      </c>
      <c r="O95" s="22">
        <v>886.27833870198333</v>
      </c>
      <c r="P95" s="26">
        <f>(K95+N95+O95)/3</f>
        <v>856.91703787377412</v>
      </c>
    </row>
    <row r="96" spans="1:16" s="10" customFormat="1">
      <c r="A96" s="15">
        <v>37347</v>
      </c>
      <c r="B96" s="16">
        <v>94</v>
      </c>
      <c r="C96" s="20">
        <v>12.53872567185563</v>
      </c>
      <c r="D96" s="17">
        <v>13.3</v>
      </c>
      <c r="E96" s="17">
        <v>7.7</v>
      </c>
      <c r="F96" s="17">
        <v>12.5</v>
      </c>
      <c r="G96" s="17">
        <v>12.015460867827365</v>
      </c>
      <c r="H96" s="17">
        <v>12.300716147739521</v>
      </c>
      <c r="I96" s="20">
        <f t="shared" ref="I96:I103" si="4">(D96+G96+H96)/3</f>
        <v>12.53872567185563</v>
      </c>
      <c r="J96" s="24">
        <v>887.0023869328121</v>
      </c>
      <c r="K96" s="22">
        <v>873</v>
      </c>
      <c r="L96" s="22">
        <v>784.33</v>
      </c>
      <c r="M96" s="22">
        <v>801.9</v>
      </c>
      <c r="N96" s="22">
        <v>893.2927157106916</v>
      </c>
      <c r="O96" s="22">
        <v>894.71444508774482</v>
      </c>
      <c r="P96" s="26">
        <f t="shared" ref="P96:P103" si="5">(K96+N96+O96)/3</f>
        <v>887.0023869328121</v>
      </c>
    </row>
    <row r="97" spans="1:16" s="10" customFormat="1">
      <c r="A97" s="15">
        <v>37377</v>
      </c>
      <c r="B97" s="16">
        <v>95</v>
      </c>
      <c r="C97" s="20">
        <v>12.199348313029844</v>
      </c>
      <c r="D97" s="17">
        <v>12.8</v>
      </c>
      <c r="E97" s="17">
        <v>7.5030000000000001</v>
      </c>
      <c r="F97" s="17">
        <v>11.9</v>
      </c>
      <c r="G97" s="17">
        <v>11.834145464774034</v>
      </c>
      <c r="H97" s="17">
        <v>11.963899474315497</v>
      </c>
      <c r="I97" s="20">
        <f t="shared" si="4"/>
        <v>12.199348313029844</v>
      </c>
      <c r="J97" s="24">
        <v>876.96545785983699</v>
      </c>
      <c r="K97" s="22">
        <v>841</v>
      </c>
      <c r="L97" s="22">
        <v>792.76</v>
      </c>
      <c r="M97" s="22">
        <v>795.4</v>
      </c>
      <c r="N97" s="22">
        <v>899.90905706999456</v>
      </c>
      <c r="O97" s="22">
        <v>889.9873165095164</v>
      </c>
      <c r="P97" s="26">
        <f t="shared" si="5"/>
        <v>876.96545785983699</v>
      </c>
    </row>
    <row r="98" spans="1:16" s="10" customFormat="1">
      <c r="A98" s="15">
        <v>37408</v>
      </c>
      <c r="B98" s="16">
        <v>96</v>
      </c>
      <c r="C98" s="20">
        <v>11.88697653870082</v>
      </c>
      <c r="D98" s="17">
        <v>12</v>
      </c>
      <c r="E98" s="17">
        <v>7.5369999999999999</v>
      </c>
      <c r="F98" s="17">
        <v>11.6</v>
      </c>
      <c r="G98" s="17">
        <v>11.865438478498973</v>
      </c>
      <c r="H98" s="17">
        <v>11.795491137603483</v>
      </c>
      <c r="I98" s="20">
        <f t="shared" si="4"/>
        <v>11.88697653870082</v>
      </c>
      <c r="J98" s="24">
        <v>874.308798384488</v>
      </c>
      <c r="K98" s="22">
        <v>808</v>
      </c>
      <c r="L98" s="22">
        <v>793.61</v>
      </c>
      <c r="M98" s="22">
        <v>828.9</v>
      </c>
      <c r="N98" s="22">
        <v>900.57618520230858</v>
      </c>
      <c r="O98" s="22">
        <v>914.35020995115519</v>
      </c>
      <c r="P98" s="26">
        <f t="shared" si="5"/>
        <v>874.308798384488</v>
      </c>
    </row>
    <row r="99" spans="1:16" s="10" customFormat="1">
      <c r="A99" s="15">
        <v>37438</v>
      </c>
      <c r="B99" s="16">
        <v>97</v>
      </c>
      <c r="C99" s="20">
        <v>11.705269717759862</v>
      </c>
      <c r="D99" s="17">
        <v>11.5</v>
      </c>
      <c r="E99" s="17">
        <v>7.3049999999999997</v>
      </c>
      <c r="F99" s="17">
        <v>11.9</v>
      </c>
      <c r="G99" s="17">
        <v>11.651909678964085</v>
      </c>
      <c r="H99" s="17">
        <v>11.963899474315497</v>
      </c>
      <c r="I99" s="20">
        <f t="shared" si="4"/>
        <v>11.705269717759862</v>
      </c>
      <c r="J99" s="24">
        <v>877.46678322161915</v>
      </c>
      <c r="K99" s="22">
        <v>817</v>
      </c>
      <c r="L99" s="22">
        <v>802.09</v>
      </c>
      <c r="M99" s="22">
        <v>820.4</v>
      </c>
      <c r="N99" s="22">
        <v>907.23176939292421</v>
      </c>
      <c r="O99" s="22">
        <v>908.16858027193337</v>
      </c>
      <c r="P99" s="26">
        <f t="shared" si="5"/>
        <v>877.46678322161915</v>
      </c>
    </row>
    <row r="100" spans="1:16" s="10" customFormat="1">
      <c r="A100" s="15">
        <v>37469</v>
      </c>
      <c r="B100" s="16">
        <v>98</v>
      </c>
      <c r="C100" s="20">
        <v>11.831965641645874</v>
      </c>
      <c r="D100" s="17">
        <v>11.8</v>
      </c>
      <c r="E100" s="17">
        <v>7.5140000000000002</v>
      </c>
      <c r="F100" s="17">
        <v>11.7</v>
      </c>
      <c r="G100" s="17">
        <v>11.844269675096808</v>
      </c>
      <c r="H100" s="17">
        <v>11.851627249840821</v>
      </c>
      <c r="I100" s="20">
        <f t="shared" si="4"/>
        <v>11.831965641645874</v>
      </c>
      <c r="J100" s="24">
        <v>900.39669119658004</v>
      </c>
      <c r="K100" s="22">
        <v>888</v>
      </c>
      <c r="L100" s="22">
        <v>797.05</v>
      </c>
      <c r="M100" s="22">
        <v>822.8</v>
      </c>
      <c r="N100" s="22">
        <v>903.27609199661492</v>
      </c>
      <c r="O100" s="22">
        <v>909.91398159312541</v>
      </c>
      <c r="P100" s="26">
        <f t="shared" si="5"/>
        <v>900.39669119658004</v>
      </c>
    </row>
    <row r="101" spans="1:16" s="10" customFormat="1">
      <c r="A101" s="15">
        <v>37500</v>
      </c>
      <c r="B101" s="16">
        <v>99</v>
      </c>
      <c r="C101" s="20">
        <v>11.882162556575727</v>
      </c>
      <c r="D101" s="17">
        <v>12.2</v>
      </c>
      <c r="E101" s="17">
        <v>7.3650000000000002</v>
      </c>
      <c r="F101" s="17">
        <v>11.5</v>
      </c>
      <c r="G101" s="17">
        <v>11.707132644361039</v>
      </c>
      <c r="H101" s="17">
        <v>11.739355025366145</v>
      </c>
      <c r="I101" s="20">
        <f t="shared" si="4"/>
        <v>11.882162556575727</v>
      </c>
      <c r="J101" s="24">
        <v>896.91697196165171</v>
      </c>
      <c r="K101" s="22">
        <v>866</v>
      </c>
      <c r="L101" s="22">
        <v>800.29</v>
      </c>
      <c r="M101" s="22">
        <v>835.2</v>
      </c>
      <c r="N101" s="22">
        <v>905.81902746567084</v>
      </c>
      <c r="O101" s="22">
        <v>918.93188841928429</v>
      </c>
      <c r="P101" s="26">
        <f t="shared" si="5"/>
        <v>896.91697196165171</v>
      </c>
    </row>
    <row r="102" spans="1:16" s="10" customFormat="1">
      <c r="A102" s="15">
        <v>37530</v>
      </c>
      <c r="B102" s="16">
        <v>100</v>
      </c>
      <c r="C102" s="20">
        <v>11.770696238784391</v>
      </c>
      <c r="D102" s="17">
        <v>12.3</v>
      </c>
      <c r="E102" s="17">
        <v>7.0759999999999996</v>
      </c>
      <c r="F102" s="17">
        <v>11.2</v>
      </c>
      <c r="G102" s="17">
        <v>11.441142027699044</v>
      </c>
      <c r="H102" s="17">
        <v>11.570946688654132</v>
      </c>
      <c r="I102" s="20">
        <f t="shared" si="4"/>
        <v>11.770696238784391</v>
      </c>
      <c r="J102" s="24">
        <v>891.87673414993935</v>
      </c>
      <c r="K102" s="22">
        <v>843</v>
      </c>
      <c r="L102" s="22">
        <v>797.82</v>
      </c>
      <c r="M102" s="22">
        <v>848.7</v>
      </c>
      <c r="N102" s="22">
        <v>903.88043159882886</v>
      </c>
      <c r="O102" s="22">
        <v>928.74977085098953</v>
      </c>
      <c r="P102" s="26">
        <f t="shared" si="5"/>
        <v>891.87673414993935</v>
      </c>
    </row>
    <row r="103" spans="1:16" s="10" customFormat="1">
      <c r="A103" s="15">
        <v>37561</v>
      </c>
      <c r="B103" s="16">
        <v>101</v>
      </c>
      <c r="C103" s="20">
        <v>11.052513056506946</v>
      </c>
      <c r="D103" s="17">
        <v>12</v>
      </c>
      <c r="E103" s="17">
        <v>5.2439999999999998</v>
      </c>
      <c r="F103" s="17">
        <v>10.9</v>
      </c>
      <c r="G103" s="17">
        <v>9.7550008175787184</v>
      </c>
      <c r="H103" s="17">
        <v>11.40253835194212</v>
      </c>
      <c r="I103" s="20">
        <f t="shared" si="4"/>
        <v>11.052513056506946</v>
      </c>
      <c r="J103" s="24">
        <v>890.29160216515038</v>
      </c>
      <c r="K103" s="22">
        <v>803</v>
      </c>
      <c r="L103" s="22">
        <v>810.48</v>
      </c>
      <c r="M103" s="22">
        <v>883.5</v>
      </c>
      <c r="N103" s="22">
        <v>913.81671648717713</v>
      </c>
      <c r="O103" s="22">
        <v>954.05809000827401</v>
      </c>
      <c r="P103" s="26">
        <f t="shared" si="5"/>
        <v>890.29160216515038</v>
      </c>
    </row>
    <row r="104" spans="1:16" s="10" customFormat="1">
      <c r="A104" s="15">
        <v>37591</v>
      </c>
      <c r="B104" s="16">
        <v>102</v>
      </c>
      <c r="C104" s="20">
        <v>11.288996951496383</v>
      </c>
      <c r="D104" s="17">
        <v>11.4</v>
      </c>
      <c r="E104" s="17"/>
      <c r="F104" s="17">
        <v>10.5</v>
      </c>
      <c r="G104" s="17"/>
      <c r="H104" s="17">
        <v>11.177993902992768</v>
      </c>
      <c r="I104" s="20">
        <f>(D104+H104)/2</f>
        <v>11.288996951496383</v>
      </c>
      <c r="J104" s="24">
        <v>971.86410242839145</v>
      </c>
      <c r="K104" s="22">
        <v>904</v>
      </c>
      <c r="L104" s="22"/>
      <c r="M104" s="22">
        <v>1001.3</v>
      </c>
      <c r="N104" s="22"/>
      <c r="O104" s="22">
        <v>1039.7282048567829</v>
      </c>
      <c r="P104" s="26">
        <f>(K104+O104)/2</f>
        <v>971.86410242839145</v>
      </c>
    </row>
    <row r="105" spans="1:16" s="10" customFormat="1">
      <c r="A105" s="15">
        <v>37622</v>
      </c>
      <c r="B105" s="16">
        <v>103</v>
      </c>
      <c r="C105" s="20">
        <v>11.385473344327066</v>
      </c>
      <c r="D105" s="17">
        <v>11.2</v>
      </c>
      <c r="E105" s="17"/>
      <c r="F105" s="17">
        <v>11.2</v>
      </c>
      <c r="G105" s="17"/>
      <c r="H105" s="17">
        <v>11.570946688654132</v>
      </c>
      <c r="I105" s="20">
        <f t="shared" ref="I105:I168" si="6">(D105+H105)/2</f>
        <v>11.385473344327066</v>
      </c>
      <c r="J105" s="24">
        <v>885.30216037044511</v>
      </c>
      <c r="K105" s="22">
        <v>842</v>
      </c>
      <c r="L105" s="22"/>
      <c r="M105" s="22">
        <v>848.5</v>
      </c>
      <c r="N105" s="22"/>
      <c r="O105" s="22">
        <v>928.6043207408901</v>
      </c>
      <c r="P105" s="26">
        <f t="shared" ref="P105:P168" si="7">(K105+O105)/2</f>
        <v>885.30216037044511</v>
      </c>
    </row>
    <row r="106" spans="1:16" s="10" customFormat="1">
      <c r="A106" s="15">
        <v>37653</v>
      </c>
      <c r="B106" s="16">
        <v>104</v>
      </c>
      <c r="C106" s="20">
        <v>11.847745568801741</v>
      </c>
      <c r="D106" s="17">
        <v>11.9</v>
      </c>
      <c r="E106" s="17"/>
      <c r="F106" s="17">
        <v>11.6</v>
      </c>
      <c r="G106" s="21"/>
      <c r="H106" s="17">
        <v>11.795491137603483</v>
      </c>
      <c r="I106" s="20">
        <f t="shared" si="6"/>
        <v>11.847745568801741</v>
      </c>
      <c r="J106" s="24">
        <v>885.28413157201794</v>
      </c>
      <c r="K106" s="22">
        <v>852</v>
      </c>
      <c r="L106" s="22"/>
      <c r="M106" s="22">
        <v>834.7</v>
      </c>
      <c r="N106" s="22"/>
      <c r="O106" s="22">
        <v>918.568263144036</v>
      </c>
      <c r="P106" s="26">
        <f t="shared" si="7"/>
        <v>885.28413157201794</v>
      </c>
    </row>
    <row r="107" spans="1:16" s="10" customFormat="1">
      <c r="A107" s="15">
        <v>37681</v>
      </c>
      <c r="B107" s="16">
        <v>105</v>
      </c>
      <c r="C107" s="20">
        <v>12.388085849395084</v>
      </c>
      <c r="D107" s="17">
        <v>12.7</v>
      </c>
      <c r="E107" s="17"/>
      <c r="F107" s="17">
        <v>12.1</v>
      </c>
      <c r="G107" s="21"/>
      <c r="H107" s="17">
        <v>12.076171698790169</v>
      </c>
      <c r="I107" s="20">
        <f t="shared" si="6"/>
        <v>12.388085849395084</v>
      </c>
      <c r="J107" s="24">
        <v>887.52947190707596</v>
      </c>
      <c r="K107" s="22">
        <v>849</v>
      </c>
      <c r="L107" s="22"/>
      <c r="M107" s="22">
        <v>845</v>
      </c>
      <c r="N107" s="22"/>
      <c r="O107" s="22">
        <v>926.0589438141518</v>
      </c>
      <c r="P107" s="26">
        <f t="shared" si="7"/>
        <v>887.52947190707596</v>
      </c>
    </row>
    <row r="108" spans="1:16" s="10" customFormat="1">
      <c r="A108" s="15">
        <v>37712</v>
      </c>
      <c r="B108" s="16">
        <v>106</v>
      </c>
      <c r="C108" s="20">
        <v>12.950358073869761</v>
      </c>
      <c r="D108" s="17">
        <v>13.6</v>
      </c>
      <c r="E108" s="17"/>
      <c r="F108" s="17">
        <v>12.5</v>
      </c>
      <c r="G108" s="21"/>
      <c r="H108" s="17">
        <v>12.300716147739521</v>
      </c>
      <c r="I108" s="20">
        <f t="shared" si="6"/>
        <v>12.950358073869761</v>
      </c>
      <c r="J108" s="24">
        <v>924.33870585637237</v>
      </c>
      <c r="K108" s="22">
        <v>932</v>
      </c>
      <c r="L108" s="22"/>
      <c r="M108" s="22">
        <v>832.1</v>
      </c>
      <c r="N108" s="22"/>
      <c r="O108" s="22">
        <v>916.67741171274463</v>
      </c>
      <c r="P108" s="26">
        <f t="shared" si="7"/>
        <v>924.33870585637237</v>
      </c>
    </row>
    <row r="109" spans="1:16" s="10" customFormat="1">
      <c r="A109" s="15">
        <v>37742</v>
      </c>
      <c r="B109" s="16">
        <v>107</v>
      </c>
      <c r="C109" s="20">
        <v>12.962630298344436</v>
      </c>
      <c r="D109" s="17">
        <v>13.4</v>
      </c>
      <c r="E109" s="17"/>
      <c r="F109" s="17">
        <v>12.9</v>
      </c>
      <c r="G109" s="21"/>
      <c r="H109" s="17">
        <v>12.525260596688872</v>
      </c>
      <c r="I109" s="20">
        <f t="shared" si="6"/>
        <v>12.962630298344436</v>
      </c>
      <c r="J109" s="24">
        <v>908.22042091618187</v>
      </c>
      <c r="K109" s="22">
        <v>893</v>
      </c>
      <c r="L109" s="22"/>
      <c r="M109" s="22">
        <v>841.4</v>
      </c>
      <c r="N109" s="22"/>
      <c r="O109" s="22">
        <v>923.44084183236373</v>
      </c>
      <c r="P109" s="26">
        <f t="shared" si="7"/>
        <v>908.22042091618187</v>
      </c>
    </row>
    <row r="110" spans="1:16" s="10" customFormat="1">
      <c r="A110" s="15">
        <v>37773</v>
      </c>
      <c r="B110" s="16">
        <v>108</v>
      </c>
      <c r="C110" s="20">
        <v>12.890698354463105</v>
      </c>
      <c r="D110" s="17">
        <v>13.2</v>
      </c>
      <c r="E110" s="17"/>
      <c r="F110" s="17">
        <v>13</v>
      </c>
      <c r="G110" s="21"/>
      <c r="H110" s="17">
        <v>12.58139670892621</v>
      </c>
      <c r="I110" s="20">
        <f t="shared" si="6"/>
        <v>12.890698354463105</v>
      </c>
      <c r="J110" s="24">
        <v>915.75678344370669</v>
      </c>
      <c r="K110" s="22">
        <v>908</v>
      </c>
      <c r="L110" s="22"/>
      <c r="M110" s="22">
        <v>841.5</v>
      </c>
      <c r="N110" s="22"/>
      <c r="O110" s="22">
        <v>923.51356688741339</v>
      </c>
      <c r="P110" s="26">
        <f t="shared" si="7"/>
        <v>915.75678344370669</v>
      </c>
    </row>
    <row r="111" spans="1:16" s="10" customFormat="1">
      <c r="A111" s="15">
        <v>37803</v>
      </c>
      <c r="B111" s="16">
        <v>109</v>
      </c>
      <c r="C111" s="20">
        <v>12.584562242225767</v>
      </c>
      <c r="D111" s="17">
        <v>12.7</v>
      </c>
      <c r="E111" s="17"/>
      <c r="F111" s="17">
        <v>12.8</v>
      </c>
      <c r="G111" s="21"/>
      <c r="H111" s="17">
        <v>12.469124484451534</v>
      </c>
      <c r="I111" s="20">
        <f t="shared" si="6"/>
        <v>12.584562242225767</v>
      </c>
      <c r="J111" s="24">
        <v>906.42952069598323</v>
      </c>
      <c r="K111" s="22">
        <v>890</v>
      </c>
      <c r="L111" s="22"/>
      <c r="M111" s="22">
        <v>840.6</v>
      </c>
      <c r="N111" s="22"/>
      <c r="O111" s="22">
        <v>922.85904139196634</v>
      </c>
      <c r="P111" s="26">
        <f t="shared" si="7"/>
        <v>906.42952069598323</v>
      </c>
    </row>
    <row r="112" spans="1:16" s="10" customFormat="1">
      <c r="A112" s="15">
        <v>37834</v>
      </c>
      <c r="B112" s="16">
        <v>110</v>
      </c>
      <c r="C112" s="20">
        <v>12.768766410581772</v>
      </c>
      <c r="D112" s="17">
        <v>12.9</v>
      </c>
      <c r="E112" s="17"/>
      <c r="F112" s="17">
        <v>13.1</v>
      </c>
      <c r="G112" s="21"/>
      <c r="H112" s="17">
        <v>12.637532821163546</v>
      </c>
      <c r="I112" s="20">
        <f t="shared" si="6"/>
        <v>12.768766410581772</v>
      </c>
      <c r="J112" s="24">
        <v>921.58422914983248</v>
      </c>
      <c r="K112" s="22">
        <v>931</v>
      </c>
      <c r="L112" s="22"/>
      <c r="M112" s="22">
        <v>825.9</v>
      </c>
      <c r="N112" s="22"/>
      <c r="O112" s="22">
        <v>912.16845829966508</v>
      </c>
      <c r="P112" s="26">
        <f t="shared" si="7"/>
        <v>921.58422914983248</v>
      </c>
    </row>
    <row r="113" spans="1:16" s="10" customFormat="1">
      <c r="A113" s="15">
        <v>37865</v>
      </c>
      <c r="B113" s="16">
        <v>111</v>
      </c>
      <c r="C113" s="20">
        <v>12.890698354463105</v>
      </c>
      <c r="D113" s="17">
        <v>13.2</v>
      </c>
      <c r="E113" s="17"/>
      <c r="F113" s="17">
        <v>13</v>
      </c>
      <c r="G113" s="21"/>
      <c r="H113" s="17">
        <v>12.58139670892621</v>
      </c>
      <c r="I113" s="20">
        <f t="shared" si="6"/>
        <v>12.890698354463105</v>
      </c>
      <c r="J113" s="24">
        <v>905.02064046626469</v>
      </c>
      <c r="K113" s="22">
        <v>901</v>
      </c>
      <c r="L113" s="22"/>
      <c r="M113" s="22">
        <v>821.6</v>
      </c>
      <c r="N113" s="22"/>
      <c r="O113" s="22">
        <v>909.04128093252939</v>
      </c>
      <c r="P113" s="26">
        <f t="shared" si="7"/>
        <v>905.02064046626469</v>
      </c>
    </row>
    <row r="114" spans="1:16" s="10" customFormat="1">
      <c r="A114" s="15">
        <v>37895</v>
      </c>
      <c r="B114" s="16">
        <v>112</v>
      </c>
      <c r="C114" s="20">
        <v>12.890698354463105</v>
      </c>
      <c r="D114" s="17">
        <v>13.2</v>
      </c>
      <c r="E114" s="17"/>
      <c r="F114" s="17">
        <v>13</v>
      </c>
      <c r="G114" s="21"/>
      <c r="H114" s="17">
        <v>12.58139670892621</v>
      </c>
      <c r="I114" s="20">
        <f t="shared" si="6"/>
        <v>12.890698354463105</v>
      </c>
      <c r="J114" s="24">
        <v>944.95692981042862</v>
      </c>
      <c r="K114" s="22">
        <v>976</v>
      </c>
      <c r="L114" s="22"/>
      <c r="M114" s="22">
        <v>828.3</v>
      </c>
      <c r="N114" s="22"/>
      <c r="O114" s="22">
        <v>913.91385962085712</v>
      </c>
      <c r="P114" s="26">
        <f t="shared" si="7"/>
        <v>944.95692981042862</v>
      </c>
    </row>
    <row r="115" spans="1:16" s="10" customFormat="1">
      <c r="A115" s="15">
        <v>37926</v>
      </c>
      <c r="B115" s="16">
        <v>113</v>
      </c>
      <c r="C115" s="20">
        <v>12.366153905513755</v>
      </c>
      <c r="D115" s="17">
        <v>12.6</v>
      </c>
      <c r="E115" s="17"/>
      <c r="F115" s="17">
        <v>12.2</v>
      </c>
      <c r="G115" s="21"/>
      <c r="H115" s="17">
        <v>12.132307811027509</v>
      </c>
      <c r="I115" s="20">
        <f t="shared" si="6"/>
        <v>12.366153905513755</v>
      </c>
      <c r="J115" s="24">
        <v>963.94748850827614</v>
      </c>
      <c r="K115" s="22">
        <v>991</v>
      </c>
      <c r="L115" s="22"/>
      <c r="M115" s="22">
        <v>859.9</v>
      </c>
      <c r="N115" s="22"/>
      <c r="O115" s="22">
        <v>936.89497701655228</v>
      </c>
      <c r="P115" s="26">
        <f t="shared" si="7"/>
        <v>963.94748850827614</v>
      </c>
    </row>
    <row r="116" spans="1:16" s="10" customFormat="1">
      <c r="A116" s="15">
        <v>37956</v>
      </c>
      <c r="B116" s="16">
        <v>114</v>
      </c>
      <c r="C116" s="20">
        <v>11.70126917597106</v>
      </c>
      <c r="D116" s="17">
        <v>12</v>
      </c>
      <c r="E116" s="17"/>
      <c r="F116" s="17">
        <v>10.9</v>
      </c>
      <c r="G116" s="21"/>
      <c r="H116" s="17">
        <v>11.40253835194212</v>
      </c>
      <c r="I116" s="20">
        <f t="shared" si="6"/>
        <v>11.70126917597106</v>
      </c>
      <c r="J116" s="24">
        <v>1008.845890671562</v>
      </c>
      <c r="K116" s="22">
        <v>976</v>
      </c>
      <c r="L116" s="22"/>
      <c r="M116" s="22">
        <v>1004</v>
      </c>
      <c r="N116" s="22"/>
      <c r="O116" s="22">
        <v>1041.6917813431239</v>
      </c>
      <c r="P116" s="26">
        <f t="shared" si="7"/>
        <v>1008.845890671562</v>
      </c>
    </row>
    <row r="117" spans="1:16" s="10" customFormat="1">
      <c r="A117" s="15">
        <v>37987</v>
      </c>
      <c r="B117" s="16">
        <v>115</v>
      </c>
      <c r="C117" s="20">
        <v>11.875813624920411</v>
      </c>
      <c r="D117" s="17">
        <v>11.9</v>
      </c>
      <c r="E117" s="17"/>
      <c r="F117" s="17">
        <v>11.7</v>
      </c>
      <c r="G117" s="21"/>
      <c r="H117" s="17">
        <v>11.851627249840821</v>
      </c>
      <c r="I117" s="20">
        <f t="shared" si="6"/>
        <v>11.875813624920411</v>
      </c>
      <c r="J117" s="24">
        <v>948.0929996045096</v>
      </c>
      <c r="K117" s="22">
        <v>963</v>
      </c>
      <c r="L117" s="22"/>
      <c r="M117" s="22">
        <v>854.8</v>
      </c>
      <c r="N117" s="22"/>
      <c r="O117" s="22">
        <v>933.1859992090192</v>
      </c>
      <c r="P117" s="26">
        <f t="shared" si="7"/>
        <v>948.0929996045096</v>
      </c>
    </row>
    <row r="118" spans="1:16" s="10" customFormat="1">
      <c r="A118" s="15">
        <v>38018</v>
      </c>
      <c r="B118" s="16">
        <v>116</v>
      </c>
      <c r="C118" s="20">
        <v>12.310017793276415</v>
      </c>
      <c r="D118" s="17">
        <v>12.6</v>
      </c>
      <c r="E118" s="17"/>
      <c r="F118" s="17">
        <v>12</v>
      </c>
      <c r="G118" s="21"/>
      <c r="H118" s="17">
        <v>12.020035586552833</v>
      </c>
      <c r="I118" s="20">
        <f t="shared" si="6"/>
        <v>12.310017793276415</v>
      </c>
      <c r="J118" s="24">
        <v>924.57472686154597</v>
      </c>
      <c r="K118" s="22">
        <v>910</v>
      </c>
      <c r="L118" s="22"/>
      <c r="M118" s="22">
        <v>863</v>
      </c>
      <c r="N118" s="22"/>
      <c r="O118" s="22">
        <v>939.14945372309205</v>
      </c>
      <c r="P118" s="26">
        <f t="shared" si="7"/>
        <v>924.57472686154597</v>
      </c>
    </row>
    <row r="119" spans="1:16" s="10" customFormat="1">
      <c r="A119" s="15">
        <v>38047</v>
      </c>
      <c r="B119" s="16">
        <v>117</v>
      </c>
      <c r="C119" s="20">
        <v>12.884562242225767</v>
      </c>
      <c r="D119" s="17">
        <v>13.3</v>
      </c>
      <c r="E119" s="17"/>
      <c r="F119" s="17">
        <v>12.8</v>
      </c>
      <c r="G119" s="21"/>
      <c r="H119" s="17">
        <v>12.469124484451534</v>
      </c>
      <c r="I119" s="20">
        <f t="shared" si="6"/>
        <v>12.884562242225767</v>
      </c>
      <c r="J119" s="24">
        <v>944.68381444412046</v>
      </c>
      <c r="K119" s="22">
        <v>950</v>
      </c>
      <c r="L119" s="22"/>
      <c r="M119" s="22">
        <v>863.3</v>
      </c>
      <c r="N119" s="22"/>
      <c r="O119" s="22">
        <v>939.36762888824092</v>
      </c>
      <c r="P119" s="26">
        <f t="shared" si="7"/>
        <v>944.68381444412046</v>
      </c>
    </row>
    <row r="120" spans="1:16" s="10" customFormat="1">
      <c r="A120" s="15">
        <v>38078</v>
      </c>
      <c r="B120" s="16">
        <v>118</v>
      </c>
      <c r="C120" s="20">
        <v>12.918766410581773</v>
      </c>
      <c r="D120" s="17">
        <v>13.2</v>
      </c>
      <c r="E120" s="17"/>
      <c r="F120" s="17">
        <v>13.1</v>
      </c>
      <c r="G120" s="21"/>
      <c r="H120" s="17">
        <v>12.637532821163546</v>
      </c>
      <c r="I120" s="20">
        <f t="shared" si="6"/>
        <v>12.918766410581773</v>
      </c>
      <c r="J120" s="24">
        <v>945.32932554035392</v>
      </c>
      <c r="K120" s="22">
        <v>955</v>
      </c>
      <c r="L120" s="22"/>
      <c r="M120" s="22">
        <v>858.2</v>
      </c>
      <c r="N120" s="22"/>
      <c r="O120" s="22">
        <v>935.65865108070795</v>
      </c>
      <c r="P120" s="26">
        <f t="shared" si="7"/>
        <v>945.32932554035392</v>
      </c>
    </row>
    <row r="121" spans="1:16" s="10" customFormat="1">
      <c r="A121" s="15">
        <v>38108</v>
      </c>
      <c r="B121" s="16">
        <v>119</v>
      </c>
      <c r="C121" s="20">
        <v>12.216153905513755</v>
      </c>
      <c r="D121" s="17">
        <v>12.3</v>
      </c>
      <c r="E121" s="17"/>
      <c r="F121" s="17">
        <v>12.2</v>
      </c>
      <c r="G121" s="21"/>
      <c r="H121" s="17">
        <v>12.132307811027509</v>
      </c>
      <c r="I121" s="20">
        <f t="shared" si="6"/>
        <v>12.216153905513755</v>
      </c>
      <c r="J121" s="24">
        <v>979.55639313244831</v>
      </c>
      <c r="K121" s="22">
        <v>1010</v>
      </c>
      <c r="L121" s="22"/>
      <c r="M121" s="22">
        <v>876.7</v>
      </c>
      <c r="N121" s="22"/>
      <c r="O121" s="22">
        <v>949.11278626489661</v>
      </c>
      <c r="P121" s="26">
        <f t="shared" si="7"/>
        <v>979.55639313244831</v>
      </c>
    </row>
    <row r="122" spans="1:16" s="10" customFormat="1">
      <c r="A122" s="15">
        <v>38139</v>
      </c>
      <c r="B122" s="16">
        <v>120</v>
      </c>
      <c r="C122" s="20">
        <v>11.825813624920411</v>
      </c>
      <c r="D122" s="17">
        <v>11.8</v>
      </c>
      <c r="E122" s="17"/>
      <c r="F122" s="17">
        <v>11.7</v>
      </c>
      <c r="G122" s="21"/>
      <c r="H122" s="17">
        <v>11.851627249840821</v>
      </c>
      <c r="I122" s="20">
        <f t="shared" si="6"/>
        <v>11.825813624920411</v>
      </c>
      <c r="J122" s="24">
        <v>984.49256050434383</v>
      </c>
      <c r="K122" s="22">
        <v>1007</v>
      </c>
      <c r="L122" s="22"/>
      <c r="M122" s="22">
        <v>894.4</v>
      </c>
      <c r="N122" s="22"/>
      <c r="O122" s="22">
        <v>961.98512100868777</v>
      </c>
      <c r="P122" s="26">
        <f t="shared" si="7"/>
        <v>984.49256050434383</v>
      </c>
    </row>
    <row r="123" spans="1:16" s="10" customFormat="1">
      <c r="A123" s="15">
        <v>38169</v>
      </c>
      <c r="B123" s="16">
        <v>121</v>
      </c>
      <c r="C123" s="20">
        <v>11.635473344327066</v>
      </c>
      <c r="D123" s="17">
        <v>11.7</v>
      </c>
      <c r="E123" s="17"/>
      <c r="F123" s="17">
        <v>11.2</v>
      </c>
      <c r="G123" s="21"/>
      <c r="H123" s="17">
        <v>11.570946688654132</v>
      </c>
      <c r="I123" s="20">
        <f t="shared" si="6"/>
        <v>11.635473344327066</v>
      </c>
      <c r="J123" s="24">
        <v>963.22900841245655</v>
      </c>
      <c r="K123" s="22">
        <v>970</v>
      </c>
      <c r="L123" s="22"/>
      <c r="M123" s="22">
        <v>886.8</v>
      </c>
      <c r="N123" s="22"/>
      <c r="O123" s="22">
        <v>956.45801682491299</v>
      </c>
      <c r="P123" s="26">
        <f t="shared" si="7"/>
        <v>963.22900841245655</v>
      </c>
    </row>
    <row r="124" spans="1:16" s="10" customFormat="1">
      <c r="A124" s="15">
        <v>38200</v>
      </c>
      <c r="B124" s="16">
        <v>122</v>
      </c>
      <c r="C124" s="20">
        <v>11.691609456564404</v>
      </c>
      <c r="D124" s="17">
        <v>11.7</v>
      </c>
      <c r="E124" s="17"/>
      <c r="F124" s="17">
        <v>11.4</v>
      </c>
      <c r="G124" s="21"/>
      <c r="H124" s="17">
        <v>11.683218913128808</v>
      </c>
      <c r="I124" s="20">
        <f t="shared" si="6"/>
        <v>11.691609456564404</v>
      </c>
      <c r="J124" s="24">
        <v>988.09245072930241</v>
      </c>
      <c r="K124" s="22">
        <v>1007</v>
      </c>
      <c r="L124" s="22"/>
      <c r="M124" s="22">
        <v>904.3</v>
      </c>
      <c r="N124" s="22"/>
      <c r="O124" s="22">
        <v>969.18490145860483</v>
      </c>
      <c r="P124" s="26">
        <f t="shared" si="7"/>
        <v>988.09245072930241</v>
      </c>
    </row>
    <row r="125" spans="1:16" s="10" customFormat="1">
      <c r="A125" s="15">
        <v>38231</v>
      </c>
      <c r="B125" s="16">
        <v>123</v>
      </c>
      <c r="C125" s="20">
        <v>11.401269175971059</v>
      </c>
      <c r="D125" s="17">
        <v>11.4</v>
      </c>
      <c r="E125" s="17"/>
      <c r="F125" s="17">
        <v>10.9</v>
      </c>
      <c r="G125" s="21"/>
      <c r="H125" s="17">
        <v>11.40253835194212</v>
      </c>
      <c r="I125" s="20">
        <f t="shared" si="6"/>
        <v>11.401269175971059</v>
      </c>
      <c r="J125" s="24">
        <v>972.10164808691843</v>
      </c>
      <c r="K125" s="22">
        <v>982</v>
      </c>
      <c r="L125" s="22"/>
      <c r="M125" s="22">
        <v>894.7</v>
      </c>
      <c r="N125" s="22"/>
      <c r="O125" s="22">
        <v>962.20329617383686</v>
      </c>
      <c r="P125" s="26">
        <f t="shared" si="7"/>
        <v>972.10164808691843</v>
      </c>
    </row>
    <row r="126" spans="1:16" s="10" customFormat="1">
      <c r="A126" s="15">
        <v>38261</v>
      </c>
      <c r="B126" s="16">
        <v>124</v>
      </c>
      <c r="C126" s="20">
        <v>10.988996951496384</v>
      </c>
      <c r="D126" s="17">
        <v>10.8</v>
      </c>
      <c r="E126" s="17"/>
      <c r="F126" s="17">
        <v>10.5</v>
      </c>
      <c r="G126" s="21"/>
      <c r="H126" s="17">
        <v>11.177993902992768</v>
      </c>
      <c r="I126" s="20">
        <f t="shared" si="6"/>
        <v>10.988996951496384</v>
      </c>
      <c r="J126" s="24">
        <v>1014.4742267752462</v>
      </c>
      <c r="K126" s="22">
        <v>1057</v>
      </c>
      <c r="L126" s="22"/>
      <c r="M126" s="22">
        <v>908.1</v>
      </c>
      <c r="N126" s="22"/>
      <c r="O126" s="22">
        <v>971.94845355049233</v>
      </c>
      <c r="P126" s="26">
        <f t="shared" si="7"/>
        <v>1014.4742267752462</v>
      </c>
    </row>
    <row r="127" spans="1:16" s="10" customFormat="1">
      <c r="A127" s="15">
        <v>38292</v>
      </c>
      <c r="B127" s="16">
        <v>125</v>
      </c>
      <c r="C127" s="20">
        <v>10.845133063733723</v>
      </c>
      <c r="D127" s="17">
        <v>10.4</v>
      </c>
      <c r="E127" s="17"/>
      <c r="F127" s="17">
        <v>10.7</v>
      </c>
      <c r="G127" s="21"/>
      <c r="H127" s="17">
        <v>11.290266127467444</v>
      </c>
      <c r="I127" s="20">
        <f t="shared" si="6"/>
        <v>10.845133063733723</v>
      </c>
      <c r="J127" s="24">
        <v>985.45564910161193</v>
      </c>
      <c r="K127" s="22">
        <v>973</v>
      </c>
      <c r="L127" s="22"/>
      <c r="M127" s="22">
        <v>943.8</v>
      </c>
      <c r="N127" s="22"/>
      <c r="O127" s="22">
        <v>997.91129820322374</v>
      </c>
      <c r="P127" s="26">
        <f t="shared" si="7"/>
        <v>985.45564910161193</v>
      </c>
    </row>
    <row r="128" spans="1:16" s="10" customFormat="1">
      <c r="A128" s="15">
        <v>38322</v>
      </c>
      <c r="B128" s="16">
        <v>126</v>
      </c>
      <c r="C128" s="20">
        <v>10.336384446428365</v>
      </c>
      <c r="D128" s="17">
        <v>10</v>
      </c>
      <c r="E128" s="17"/>
      <c r="F128" s="17">
        <v>9.6</v>
      </c>
      <c r="G128" s="21"/>
      <c r="H128" s="17">
        <v>10.67276889285673</v>
      </c>
      <c r="I128" s="20">
        <f t="shared" si="6"/>
        <v>10.336384446428365</v>
      </c>
      <c r="J128" s="24">
        <v>1051.2357053385731</v>
      </c>
      <c r="K128" s="22">
        <v>989</v>
      </c>
      <c r="L128" s="22"/>
      <c r="M128" s="22">
        <v>1102.7</v>
      </c>
      <c r="N128" s="22"/>
      <c r="O128" s="22">
        <v>1113.4714106771464</v>
      </c>
      <c r="P128" s="26">
        <f t="shared" si="7"/>
        <v>1051.2357053385731</v>
      </c>
    </row>
    <row r="129" spans="1:16" s="10" customFormat="1">
      <c r="A129" s="15">
        <v>38353</v>
      </c>
      <c r="B129" s="16">
        <v>127</v>
      </c>
      <c r="C129" s="20">
        <v>10.454792783140377</v>
      </c>
      <c r="D129" s="17">
        <v>9.9</v>
      </c>
      <c r="E129" s="17"/>
      <c r="F129" s="17">
        <v>10.199999999999999</v>
      </c>
      <c r="G129" s="21"/>
      <c r="H129" s="17">
        <v>11.009585566280755</v>
      </c>
      <c r="I129" s="20">
        <f t="shared" si="6"/>
        <v>10.454792783140377</v>
      </c>
      <c r="J129" s="24">
        <v>1010.9830582160573</v>
      </c>
      <c r="K129" s="22">
        <v>1033</v>
      </c>
      <c r="L129" s="22"/>
      <c r="M129" s="22">
        <v>931.5</v>
      </c>
      <c r="N129" s="22"/>
      <c r="O129" s="22">
        <v>988.96611643211463</v>
      </c>
      <c r="P129" s="26">
        <f t="shared" si="7"/>
        <v>1010.9830582160573</v>
      </c>
    </row>
    <row r="130" spans="1:16" s="10" customFormat="1">
      <c r="A130" s="15">
        <v>38384</v>
      </c>
      <c r="B130" s="16">
        <v>128</v>
      </c>
      <c r="C130" s="20">
        <v>10.845133063733723</v>
      </c>
      <c r="D130" s="17">
        <v>10.4</v>
      </c>
      <c r="E130" s="17"/>
      <c r="F130" s="17">
        <v>10.7</v>
      </c>
      <c r="G130" s="21"/>
      <c r="H130" s="17">
        <v>11.290266127467444</v>
      </c>
      <c r="I130" s="20">
        <f t="shared" si="6"/>
        <v>10.845133063733723</v>
      </c>
      <c r="J130" s="24">
        <v>993.86483426200107</v>
      </c>
      <c r="K130" s="22">
        <v>996</v>
      </c>
      <c r="L130" s="22"/>
      <c r="M130" s="22">
        <v>935.3</v>
      </c>
      <c r="N130" s="22"/>
      <c r="O130" s="22">
        <v>991.72966852400202</v>
      </c>
      <c r="P130" s="26">
        <f t="shared" si="7"/>
        <v>993.86483426200107</v>
      </c>
    </row>
    <row r="131" spans="1:16" s="10" customFormat="1">
      <c r="A131" s="15">
        <v>38412</v>
      </c>
      <c r="B131" s="16">
        <v>129</v>
      </c>
      <c r="C131" s="20">
        <v>11.151269175971059</v>
      </c>
      <c r="D131" s="17">
        <v>10.9</v>
      </c>
      <c r="E131" s="17"/>
      <c r="F131" s="17">
        <v>10.9</v>
      </c>
      <c r="G131" s="21"/>
      <c r="H131" s="17">
        <v>11.40253835194212</v>
      </c>
      <c r="I131" s="20">
        <f t="shared" si="6"/>
        <v>11.151269175971059</v>
      </c>
      <c r="J131" s="24">
        <v>996.4739828307097</v>
      </c>
      <c r="K131" s="22">
        <v>1005</v>
      </c>
      <c r="L131" s="22"/>
      <c r="M131" s="22">
        <v>930.1</v>
      </c>
      <c r="N131" s="22"/>
      <c r="O131" s="22">
        <v>987.94796566141929</v>
      </c>
      <c r="P131" s="26">
        <f t="shared" si="7"/>
        <v>996.4739828307097</v>
      </c>
    </row>
    <row r="132" spans="1:16" s="10" customFormat="1">
      <c r="A132" s="15">
        <v>38443</v>
      </c>
      <c r="B132" s="16">
        <v>130</v>
      </c>
      <c r="C132" s="20">
        <v>11.223201119852391</v>
      </c>
      <c r="D132" s="17">
        <v>11.1</v>
      </c>
      <c r="E132" s="17"/>
      <c r="F132" s="17">
        <v>10.8</v>
      </c>
      <c r="G132" s="21"/>
      <c r="H132" s="17">
        <v>11.346402239704782</v>
      </c>
      <c r="I132" s="20">
        <f t="shared" si="6"/>
        <v>11.223201119852391</v>
      </c>
      <c r="J132" s="24">
        <v>1018.7376568948653</v>
      </c>
      <c r="K132" s="22">
        <v>1052</v>
      </c>
      <c r="L132" s="22"/>
      <c r="M132" s="22">
        <v>926.7</v>
      </c>
      <c r="N132" s="22"/>
      <c r="O132" s="22">
        <v>985.47531378973054</v>
      </c>
      <c r="P132" s="26">
        <f t="shared" si="7"/>
        <v>1018.7376568948653</v>
      </c>
    </row>
    <row r="133" spans="1:16" s="10" customFormat="1">
      <c r="A133" s="15">
        <v>38473</v>
      </c>
      <c r="B133" s="16">
        <v>131</v>
      </c>
      <c r="C133" s="20">
        <v>11.004792783140378</v>
      </c>
      <c r="D133" s="17">
        <v>11</v>
      </c>
      <c r="E133" s="17"/>
      <c r="F133" s="17">
        <v>10.199999999999999</v>
      </c>
      <c r="G133" s="21"/>
      <c r="H133" s="17">
        <v>11.009585566280755</v>
      </c>
      <c r="I133" s="20">
        <f t="shared" si="6"/>
        <v>11.004792783140378</v>
      </c>
      <c r="J133" s="24">
        <v>997.52843514279562</v>
      </c>
      <c r="K133" s="22">
        <v>1001</v>
      </c>
      <c r="L133" s="22"/>
      <c r="M133" s="22">
        <v>938.5</v>
      </c>
      <c r="N133" s="22"/>
      <c r="O133" s="22">
        <v>994.05687028559134</v>
      </c>
      <c r="P133" s="26">
        <f t="shared" si="7"/>
        <v>997.52843514279562</v>
      </c>
    </row>
    <row r="134" spans="1:16" s="10" customFormat="1">
      <c r="A134" s="15">
        <v>38504</v>
      </c>
      <c r="B134" s="16">
        <v>132</v>
      </c>
      <c r="C134" s="20">
        <v>10.780248334191027</v>
      </c>
      <c r="D134" s="17">
        <v>11</v>
      </c>
      <c r="E134" s="17"/>
      <c r="F134" s="17">
        <v>9.4</v>
      </c>
      <c r="G134" s="21"/>
      <c r="H134" s="17">
        <v>10.560496668382054</v>
      </c>
      <c r="I134" s="20">
        <f t="shared" si="6"/>
        <v>10.780248334191027</v>
      </c>
      <c r="J134" s="24">
        <v>1039.5099794414298</v>
      </c>
      <c r="K134" s="22">
        <v>1067</v>
      </c>
      <c r="L134" s="22"/>
      <c r="M134" s="22">
        <v>963.2</v>
      </c>
      <c r="N134" s="22"/>
      <c r="O134" s="22">
        <v>1012.0199588828594</v>
      </c>
      <c r="P134" s="26">
        <f t="shared" si="7"/>
        <v>1039.5099794414298</v>
      </c>
    </row>
    <row r="135" spans="1:16" s="10" customFormat="1">
      <c r="A135" s="15">
        <v>38534</v>
      </c>
      <c r="B135" s="16">
        <v>133</v>
      </c>
      <c r="C135" s="20">
        <v>10.708316390309697</v>
      </c>
      <c r="D135" s="17">
        <v>10.8</v>
      </c>
      <c r="E135" s="17"/>
      <c r="F135" s="17">
        <v>9.5</v>
      </c>
      <c r="G135" s="21"/>
      <c r="H135" s="17">
        <v>10.616632780619392</v>
      </c>
      <c r="I135" s="20">
        <f t="shared" si="6"/>
        <v>10.708316390309697</v>
      </c>
      <c r="J135" s="24">
        <v>1061.873543730544</v>
      </c>
      <c r="K135" s="22">
        <v>1107</v>
      </c>
      <c r="L135" s="22"/>
      <c r="M135" s="22">
        <v>969.7</v>
      </c>
      <c r="N135" s="22"/>
      <c r="O135" s="22">
        <v>1016.7470874610879</v>
      </c>
      <c r="P135" s="26">
        <f t="shared" si="7"/>
        <v>1061.873543730544</v>
      </c>
    </row>
    <row r="136" spans="1:16" s="10" customFormat="1">
      <c r="A136" s="15">
        <v>38565</v>
      </c>
      <c r="B136" s="16">
        <v>134</v>
      </c>
      <c r="C136" s="20">
        <v>10.580248334191026</v>
      </c>
      <c r="D136" s="17">
        <v>10.6</v>
      </c>
      <c r="E136" s="17"/>
      <c r="F136" s="17">
        <v>9.4</v>
      </c>
      <c r="G136" s="21"/>
      <c r="H136" s="17">
        <v>10.560496668382054</v>
      </c>
      <c r="I136" s="20">
        <f t="shared" si="6"/>
        <v>10.580248334191026</v>
      </c>
      <c r="J136" s="24">
        <v>1031.4372543863801</v>
      </c>
      <c r="K136" s="22">
        <v>1051</v>
      </c>
      <c r="L136" s="22"/>
      <c r="M136" s="22">
        <v>963</v>
      </c>
      <c r="N136" s="22"/>
      <c r="O136" s="22">
        <v>1011.87450877276</v>
      </c>
      <c r="P136" s="26">
        <f t="shared" si="7"/>
        <v>1031.4372543863801</v>
      </c>
    </row>
    <row r="137" spans="1:16" s="10" customFormat="1">
      <c r="A137" s="15">
        <v>38596</v>
      </c>
      <c r="B137" s="16">
        <v>135</v>
      </c>
      <c r="C137" s="20">
        <v>10.564452502547034</v>
      </c>
      <c r="D137" s="17">
        <v>10.4</v>
      </c>
      <c r="E137" s="17"/>
      <c r="F137" s="17">
        <v>9.6999999999999993</v>
      </c>
      <c r="G137" s="21"/>
      <c r="H137" s="17">
        <v>10.728905005094067</v>
      </c>
      <c r="I137" s="20">
        <f t="shared" si="6"/>
        <v>10.564452502547034</v>
      </c>
      <c r="J137" s="24">
        <v>1025.1372787808336</v>
      </c>
      <c r="K137" s="22">
        <v>1040</v>
      </c>
      <c r="L137" s="22"/>
      <c r="M137" s="22">
        <v>960.8</v>
      </c>
      <c r="N137" s="22"/>
      <c r="O137" s="22">
        <v>1010.2745575616673</v>
      </c>
      <c r="P137" s="26">
        <f t="shared" si="7"/>
        <v>1025.1372787808336</v>
      </c>
    </row>
    <row r="138" spans="1:16" s="10" customFormat="1">
      <c r="A138" s="15">
        <v>38626</v>
      </c>
      <c r="B138" s="16">
        <v>136</v>
      </c>
      <c r="C138" s="20">
        <v>10.636384446428366</v>
      </c>
      <c r="D138" s="17">
        <v>10.6</v>
      </c>
      <c r="E138" s="17"/>
      <c r="F138" s="17">
        <v>9.6</v>
      </c>
      <c r="G138" s="21"/>
      <c r="H138" s="17">
        <v>10.67276889285673</v>
      </c>
      <c r="I138" s="20">
        <f t="shared" si="6"/>
        <v>10.636384446428366</v>
      </c>
      <c r="J138" s="24">
        <v>1046.8644073590622</v>
      </c>
      <c r="K138" s="22">
        <v>1074</v>
      </c>
      <c r="L138" s="22"/>
      <c r="M138" s="22">
        <v>973.8</v>
      </c>
      <c r="N138" s="22"/>
      <c r="O138" s="22">
        <v>1019.7288147181242</v>
      </c>
      <c r="P138" s="26">
        <f t="shared" si="7"/>
        <v>1046.8644073590622</v>
      </c>
    </row>
    <row r="139" spans="1:16" s="10" customFormat="1">
      <c r="A139" s="15">
        <v>38657</v>
      </c>
      <c r="B139" s="16">
        <v>137</v>
      </c>
      <c r="C139" s="20">
        <v>10.436384446428365</v>
      </c>
      <c r="D139" s="17">
        <v>10.199999999999999</v>
      </c>
      <c r="E139" s="17"/>
      <c r="F139" s="17">
        <v>9.6</v>
      </c>
      <c r="G139" s="21"/>
      <c r="H139" s="17">
        <v>10.67276889285673</v>
      </c>
      <c r="I139" s="20">
        <f t="shared" si="6"/>
        <v>10.436384446428365</v>
      </c>
      <c r="J139" s="24">
        <v>1097.4357907191609</v>
      </c>
      <c r="K139" s="22">
        <v>1087</v>
      </c>
      <c r="L139" s="22"/>
      <c r="M139" s="22">
        <v>1095</v>
      </c>
      <c r="N139" s="22"/>
      <c r="O139" s="22">
        <v>1107.8715814383218</v>
      </c>
      <c r="P139" s="26">
        <f t="shared" si="7"/>
        <v>1097.4357907191609</v>
      </c>
    </row>
    <row r="140" spans="1:16" s="10" customFormat="1">
      <c r="A140" s="15">
        <v>38687</v>
      </c>
      <c r="B140" s="16">
        <v>138</v>
      </c>
      <c r="C140" s="20">
        <v>9.8495677730043383</v>
      </c>
      <c r="D140" s="17">
        <v>9.6999999999999993</v>
      </c>
      <c r="E140" s="17"/>
      <c r="F140" s="17">
        <v>8.4</v>
      </c>
      <c r="G140" s="21"/>
      <c r="H140" s="17">
        <v>9.9991355460086773</v>
      </c>
      <c r="I140" s="20">
        <f t="shared" si="6"/>
        <v>9.8495677730043383</v>
      </c>
      <c r="J140" s="24">
        <v>1118.6075521932914</v>
      </c>
      <c r="K140" s="22">
        <v>1066</v>
      </c>
      <c r="L140" s="22"/>
      <c r="M140" s="22">
        <v>1182.0999999999999</v>
      </c>
      <c r="N140" s="22"/>
      <c r="O140" s="22">
        <v>1171.2151043865829</v>
      </c>
      <c r="P140" s="26">
        <f t="shared" si="7"/>
        <v>1118.6075521932914</v>
      </c>
    </row>
    <row r="141" spans="1:16" s="10" customFormat="1">
      <c r="A141" s="15">
        <v>38718</v>
      </c>
      <c r="B141" s="16">
        <v>139</v>
      </c>
      <c r="C141" s="20">
        <v>10.002180278072359</v>
      </c>
      <c r="D141" s="17">
        <v>9.5</v>
      </c>
      <c r="E141" s="17"/>
      <c r="F141" s="17">
        <v>9.3000000000000007</v>
      </c>
      <c r="G141" s="21"/>
      <c r="H141" s="17">
        <v>10.504360556144718</v>
      </c>
      <c r="I141" s="20">
        <f t="shared" si="6"/>
        <v>10.002180278072359</v>
      </c>
      <c r="J141" s="24">
        <v>1070.3185425432507</v>
      </c>
      <c r="K141" s="22">
        <v>1094</v>
      </c>
      <c r="L141" s="22"/>
      <c r="M141" s="22">
        <v>1010.8</v>
      </c>
      <c r="N141" s="22"/>
      <c r="O141" s="22">
        <v>1046.6370850865014</v>
      </c>
      <c r="P141" s="26">
        <f t="shared" si="7"/>
        <v>1070.3185425432507</v>
      </c>
    </row>
    <row r="142" spans="1:16" s="10" customFormat="1">
      <c r="A142" s="15">
        <v>38749</v>
      </c>
      <c r="B142" s="16">
        <v>140</v>
      </c>
      <c r="C142" s="20">
        <v>10.576724727021709</v>
      </c>
      <c r="D142" s="17">
        <v>10.199999999999999</v>
      </c>
      <c r="E142" s="17"/>
      <c r="F142" s="17">
        <v>10.1</v>
      </c>
      <c r="G142" s="21"/>
      <c r="H142" s="17">
        <v>10.953449454043419</v>
      </c>
      <c r="I142" s="20">
        <f t="shared" si="6"/>
        <v>10.576724727021709</v>
      </c>
      <c r="J142" s="24">
        <v>1040.5459760521499</v>
      </c>
      <c r="K142" s="22">
        <v>1045</v>
      </c>
      <c r="L142" s="22"/>
      <c r="M142" s="22">
        <v>996.3</v>
      </c>
      <c r="N142" s="22"/>
      <c r="O142" s="22">
        <v>1036.0919521042995</v>
      </c>
      <c r="P142" s="26">
        <f t="shared" si="7"/>
        <v>1040.5459760521499</v>
      </c>
    </row>
    <row r="143" spans="1:16" s="10" customFormat="1">
      <c r="A143" s="15">
        <v>38777</v>
      </c>
      <c r="B143" s="16">
        <v>141</v>
      </c>
      <c r="C143" s="20">
        <v>11.010928895377717</v>
      </c>
      <c r="D143" s="17">
        <v>10.9</v>
      </c>
      <c r="E143" s="17"/>
      <c r="F143" s="17">
        <v>10.4</v>
      </c>
      <c r="G143" s="21"/>
      <c r="H143" s="17">
        <v>11.121857790755431</v>
      </c>
      <c r="I143" s="20">
        <f t="shared" si="6"/>
        <v>11.010928895377717</v>
      </c>
      <c r="J143" s="24">
        <v>1024.5186279238385</v>
      </c>
      <c r="K143" s="22">
        <v>1008</v>
      </c>
      <c r="L143" s="22"/>
      <c r="M143" s="22">
        <v>1003.1</v>
      </c>
      <c r="N143" s="22"/>
      <c r="O143" s="22">
        <v>1041.037255847677</v>
      </c>
      <c r="P143" s="26">
        <f t="shared" si="7"/>
        <v>1024.5186279238385</v>
      </c>
    </row>
    <row r="144" spans="1:16" s="10" customFormat="1">
      <c r="A144" s="15">
        <v>38808</v>
      </c>
      <c r="B144" s="16">
        <v>142</v>
      </c>
      <c r="C144" s="20">
        <v>11.160928895377715</v>
      </c>
      <c r="D144" s="17">
        <v>11.2</v>
      </c>
      <c r="E144" s="17"/>
      <c r="F144" s="17">
        <v>10.4</v>
      </c>
      <c r="G144" s="21"/>
      <c r="H144" s="17">
        <v>11.121857790755431</v>
      </c>
      <c r="I144" s="20">
        <f t="shared" si="6"/>
        <v>11.160928895377715</v>
      </c>
      <c r="J144" s="24">
        <v>1056.5548074929609</v>
      </c>
      <c r="K144" s="22">
        <v>1060</v>
      </c>
      <c r="L144" s="22"/>
      <c r="M144" s="22">
        <v>1019.7</v>
      </c>
      <c r="N144" s="22"/>
      <c r="O144" s="22">
        <v>1053.1096149859218</v>
      </c>
      <c r="P144" s="26">
        <f t="shared" si="7"/>
        <v>1056.5548074929609</v>
      </c>
    </row>
    <row r="145" spans="1:16" s="10" customFormat="1">
      <c r="A145" s="15">
        <v>38838</v>
      </c>
      <c r="B145" s="16">
        <v>143</v>
      </c>
      <c r="C145" s="20">
        <v>11.154792783140378</v>
      </c>
      <c r="D145" s="17">
        <v>11.3</v>
      </c>
      <c r="E145" s="17"/>
      <c r="F145" s="17">
        <v>10.199999999999999</v>
      </c>
      <c r="G145" s="21"/>
      <c r="H145" s="17">
        <v>11.009585566280755</v>
      </c>
      <c r="I145" s="20">
        <f t="shared" si="6"/>
        <v>11.154792783140378</v>
      </c>
      <c r="J145" s="24">
        <v>1053.4820824379112</v>
      </c>
      <c r="K145" s="22">
        <v>1054</v>
      </c>
      <c r="L145" s="22"/>
      <c r="M145" s="22">
        <v>1019.5</v>
      </c>
      <c r="N145" s="22"/>
      <c r="O145" s="22">
        <v>1052.9641648758225</v>
      </c>
      <c r="P145" s="26">
        <f t="shared" si="7"/>
        <v>1053.4820824379112</v>
      </c>
    </row>
    <row r="146" spans="1:16" s="10" customFormat="1">
      <c r="A146" s="15">
        <v>38869</v>
      </c>
      <c r="B146" s="16">
        <v>144</v>
      </c>
      <c r="C146" s="20">
        <v>11.210928895377716</v>
      </c>
      <c r="D146" s="17">
        <v>11.3</v>
      </c>
      <c r="E146" s="17"/>
      <c r="F146" s="17">
        <v>10.4</v>
      </c>
      <c r="G146" s="21"/>
      <c r="H146" s="17">
        <v>11.121857790755431</v>
      </c>
      <c r="I146" s="20">
        <f t="shared" si="6"/>
        <v>11.210928895377716</v>
      </c>
      <c r="J146" s="24">
        <v>1073.145683318706</v>
      </c>
      <c r="K146" s="22">
        <v>1091</v>
      </c>
      <c r="L146" s="22"/>
      <c r="M146" s="22">
        <v>1022.7</v>
      </c>
      <c r="N146" s="22"/>
      <c r="O146" s="22">
        <v>1055.291366637412</v>
      </c>
      <c r="P146" s="26">
        <f t="shared" si="7"/>
        <v>1073.145683318706</v>
      </c>
    </row>
    <row r="147" spans="1:16" s="10" customFormat="1">
      <c r="A147" s="15">
        <v>38899</v>
      </c>
      <c r="B147" s="16">
        <v>145</v>
      </c>
      <c r="C147" s="20">
        <v>11.323201119852392</v>
      </c>
      <c r="D147" s="17">
        <v>11.3</v>
      </c>
      <c r="E147" s="17"/>
      <c r="F147" s="17">
        <v>10.8</v>
      </c>
      <c r="G147" s="21"/>
      <c r="H147" s="17">
        <v>11.346402239704782</v>
      </c>
      <c r="I147" s="20">
        <f t="shared" si="6"/>
        <v>11.323201119852392</v>
      </c>
      <c r="J147" s="24">
        <v>1138.045610135345</v>
      </c>
      <c r="K147" s="22">
        <v>1216</v>
      </c>
      <c r="L147" s="22"/>
      <c r="M147" s="22">
        <v>1029.3</v>
      </c>
      <c r="N147" s="22"/>
      <c r="O147" s="22">
        <v>1060.09122027069</v>
      </c>
      <c r="P147" s="26">
        <f t="shared" si="7"/>
        <v>1138.045610135345</v>
      </c>
    </row>
    <row r="148" spans="1:16" s="10" customFormat="1">
      <c r="A148" s="15">
        <v>38930</v>
      </c>
      <c r="B148" s="16">
        <v>146</v>
      </c>
      <c r="C148" s="20">
        <v>10.967065007615052</v>
      </c>
      <c r="D148" s="17">
        <v>10.7</v>
      </c>
      <c r="E148" s="17"/>
      <c r="F148" s="17">
        <v>10.6</v>
      </c>
      <c r="G148" s="21"/>
      <c r="H148" s="17">
        <v>11.234130015230106</v>
      </c>
      <c r="I148" s="20">
        <f t="shared" si="6"/>
        <v>10.967065007615052</v>
      </c>
      <c r="J148" s="24">
        <v>1090.3729948553369</v>
      </c>
      <c r="K148" s="22">
        <v>1128</v>
      </c>
      <c r="L148" s="22"/>
      <c r="M148" s="22">
        <v>1019.2</v>
      </c>
      <c r="N148" s="22"/>
      <c r="O148" s="22">
        <v>1052.7459897106737</v>
      </c>
      <c r="P148" s="26">
        <f t="shared" si="7"/>
        <v>1090.3729948553369</v>
      </c>
    </row>
    <row r="149" spans="1:16" s="10" customFormat="1">
      <c r="A149" s="15">
        <v>38961</v>
      </c>
      <c r="B149" s="16">
        <v>147</v>
      </c>
      <c r="C149" s="20">
        <v>10.59865667090304</v>
      </c>
      <c r="D149" s="17">
        <v>10.3</v>
      </c>
      <c r="E149" s="17"/>
      <c r="F149" s="17">
        <v>10</v>
      </c>
      <c r="G149" s="21"/>
      <c r="H149" s="17">
        <v>10.897313341806079</v>
      </c>
      <c r="I149" s="20">
        <f t="shared" si="6"/>
        <v>10.59865667090304</v>
      </c>
      <c r="J149" s="24">
        <v>1073.4181888236728</v>
      </c>
      <c r="K149" s="22">
        <v>1077</v>
      </c>
      <c r="L149" s="22"/>
      <c r="M149" s="22">
        <v>1042.7</v>
      </c>
      <c r="N149" s="22"/>
      <c r="O149" s="22">
        <v>1069.8363776473457</v>
      </c>
      <c r="P149" s="26">
        <f t="shared" si="7"/>
        <v>1073.4181888236728</v>
      </c>
    </row>
    <row r="150" spans="1:16" s="10" customFormat="1">
      <c r="A150" s="15">
        <v>38991</v>
      </c>
      <c r="B150" s="16">
        <v>148</v>
      </c>
      <c r="C150" s="20">
        <v>10.192520558665702</v>
      </c>
      <c r="D150" s="17">
        <v>9.6</v>
      </c>
      <c r="E150" s="17"/>
      <c r="F150" s="17">
        <v>9.8000000000000007</v>
      </c>
      <c r="G150" s="21"/>
      <c r="H150" s="17">
        <v>10.785041117331406</v>
      </c>
      <c r="I150" s="20">
        <f t="shared" si="6"/>
        <v>10.192520558665702</v>
      </c>
      <c r="J150" s="24">
        <v>1088.1998916862553</v>
      </c>
      <c r="K150" s="22">
        <v>1099</v>
      </c>
      <c r="L150" s="22"/>
      <c r="M150" s="22">
        <v>1053.0999999999999</v>
      </c>
      <c r="N150" s="22"/>
      <c r="O150" s="22">
        <v>1077.3997833725109</v>
      </c>
      <c r="P150" s="26">
        <f t="shared" si="7"/>
        <v>1088.1998916862553</v>
      </c>
    </row>
    <row r="151" spans="1:16" s="10" customFormat="1">
      <c r="A151" s="15">
        <v>39022</v>
      </c>
      <c r="B151" s="16">
        <v>149</v>
      </c>
      <c r="C151" s="20">
        <v>9.8863844464283659</v>
      </c>
      <c r="D151" s="17">
        <v>9.1</v>
      </c>
      <c r="E151" s="17"/>
      <c r="F151" s="17">
        <v>9.6</v>
      </c>
      <c r="G151" s="21"/>
      <c r="H151" s="17">
        <v>10.67276889285673</v>
      </c>
      <c r="I151" s="20">
        <f t="shared" si="6"/>
        <v>9.8863844464283659</v>
      </c>
      <c r="J151" s="24">
        <v>1122.7442928348478</v>
      </c>
      <c r="K151" s="22">
        <v>1099</v>
      </c>
      <c r="L151" s="22"/>
      <c r="M151" s="22">
        <v>1148.0999999999999</v>
      </c>
      <c r="N151" s="22"/>
      <c r="O151" s="22">
        <v>1146.4885856696956</v>
      </c>
      <c r="P151" s="26">
        <f t="shared" si="7"/>
        <v>1122.7442928348478</v>
      </c>
    </row>
    <row r="152" spans="1:16" s="10" customFormat="1">
      <c r="A152" s="15">
        <v>39052</v>
      </c>
      <c r="B152" s="16">
        <v>150</v>
      </c>
      <c r="C152" s="20">
        <v>9.4995677730043386</v>
      </c>
      <c r="D152" s="17">
        <v>9</v>
      </c>
      <c r="E152" s="17"/>
      <c r="F152" s="17">
        <v>8.4</v>
      </c>
      <c r="G152" s="21"/>
      <c r="H152" s="17">
        <v>9.9991355460086773</v>
      </c>
      <c r="I152" s="20">
        <f t="shared" si="6"/>
        <v>9.4995677730043386</v>
      </c>
      <c r="J152" s="24">
        <v>1201.7333878654763</v>
      </c>
      <c r="K152" s="22">
        <v>1138</v>
      </c>
      <c r="L152" s="22"/>
      <c r="M152" s="22">
        <v>1311.7</v>
      </c>
      <c r="N152" s="22"/>
      <c r="O152" s="22">
        <v>1265.4667757309526</v>
      </c>
      <c r="P152" s="26">
        <f t="shared" si="7"/>
        <v>1201.7333878654763</v>
      </c>
    </row>
    <row r="153" spans="1:16" s="10" customFormat="1">
      <c r="A153" s="15">
        <v>39083</v>
      </c>
      <c r="B153" s="16">
        <v>151</v>
      </c>
      <c r="C153" s="20">
        <v>9.752180278072359</v>
      </c>
      <c r="D153" s="17">
        <v>9</v>
      </c>
      <c r="E153" s="17"/>
      <c r="F153" s="17">
        <v>9.3000000000000007</v>
      </c>
      <c r="G153" s="21"/>
      <c r="H153" s="17">
        <v>10.504360556144718</v>
      </c>
      <c r="I153" s="20">
        <f t="shared" si="6"/>
        <v>9.752180278072359</v>
      </c>
      <c r="J153" s="24">
        <v>1089.0903772007421</v>
      </c>
      <c r="K153" s="22">
        <v>1073</v>
      </c>
      <c r="L153" s="22"/>
      <c r="M153" s="22">
        <v>1091.3</v>
      </c>
      <c r="N153" s="22"/>
      <c r="O153" s="22">
        <v>1105.1807544014841</v>
      </c>
      <c r="P153" s="26">
        <f t="shared" si="7"/>
        <v>1089.0903772007421</v>
      </c>
    </row>
    <row r="154" spans="1:16" s="10" customFormat="1">
      <c r="A154" s="15">
        <v>39114</v>
      </c>
      <c r="B154" s="16">
        <v>152</v>
      </c>
      <c r="C154" s="20">
        <v>10.270588614784371</v>
      </c>
      <c r="D154" s="17">
        <v>9.6999999999999993</v>
      </c>
      <c r="E154" s="17"/>
      <c r="F154" s="17">
        <v>9.9</v>
      </c>
      <c r="G154" s="21"/>
      <c r="H154" s="17">
        <v>10.841177229568743</v>
      </c>
      <c r="I154" s="20">
        <f t="shared" si="6"/>
        <v>10.270588614784371</v>
      </c>
      <c r="J154" s="24">
        <v>1120.1722386272736</v>
      </c>
      <c r="K154" s="22">
        <v>1138</v>
      </c>
      <c r="L154" s="22"/>
      <c r="M154" s="22">
        <v>1087.4000000000001</v>
      </c>
      <c r="N154" s="22"/>
      <c r="O154" s="22">
        <v>1102.3444772545472</v>
      </c>
      <c r="P154" s="26">
        <f t="shared" si="7"/>
        <v>1120.1722386272736</v>
      </c>
    </row>
    <row r="155" spans="1:16" s="10" customFormat="1">
      <c r="A155" s="15">
        <v>39142</v>
      </c>
      <c r="B155" s="16">
        <v>153</v>
      </c>
      <c r="C155" s="20">
        <v>10.704792783140377</v>
      </c>
      <c r="D155" s="17">
        <v>10.4</v>
      </c>
      <c r="E155" s="17"/>
      <c r="F155" s="17">
        <v>10.199999999999999</v>
      </c>
      <c r="G155" s="21"/>
      <c r="H155" s="17">
        <v>11.009585566280755</v>
      </c>
      <c r="I155" s="20">
        <f t="shared" si="6"/>
        <v>10.704792783140377</v>
      </c>
      <c r="J155" s="24">
        <v>1128.1903893979688</v>
      </c>
      <c r="K155" s="22">
        <v>1152</v>
      </c>
      <c r="L155" s="22"/>
      <c r="M155" s="22">
        <v>1090.2</v>
      </c>
      <c r="N155" s="22"/>
      <c r="O155" s="22">
        <v>1104.3807787959379</v>
      </c>
      <c r="P155" s="26">
        <f t="shared" si="7"/>
        <v>1128.1903893979688</v>
      </c>
    </row>
    <row r="156" spans="1:16" s="10" customFormat="1">
      <c r="A156" s="15">
        <v>39173</v>
      </c>
      <c r="B156" s="16">
        <v>154</v>
      </c>
      <c r="C156" s="20">
        <v>10.954792783140377</v>
      </c>
      <c r="D156" s="17">
        <v>10.9</v>
      </c>
      <c r="E156" s="17"/>
      <c r="F156" s="17">
        <v>10.199999999999999</v>
      </c>
      <c r="G156" s="21"/>
      <c r="H156" s="17">
        <v>11.009585566280755</v>
      </c>
      <c r="I156" s="20">
        <f t="shared" si="6"/>
        <v>10.954792783140377</v>
      </c>
      <c r="J156" s="24">
        <v>1134.0902552284738</v>
      </c>
      <c r="K156" s="22">
        <v>1155</v>
      </c>
      <c r="L156" s="22"/>
      <c r="M156" s="22">
        <v>1102.3</v>
      </c>
      <c r="N156" s="22"/>
      <c r="O156" s="22">
        <v>1113.1805104569476</v>
      </c>
      <c r="P156" s="26">
        <f t="shared" si="7"/>
        <v>1134.0902552284738</v>
      </c>
    </row>
    <row r="157" spans="1:16" s="10" customFormat="1">
      <c r="A157" s="15">
        <v>39203</v>
      </c>
      <c r="B157" s="16">
        <v>155</v>
      </c>
      <c r="C157" s="20">
        <v>10.804792783140378</v>
      </c>
      <c r="D157" s="17">
        <v>10.6</v>
      </c>
      <c r="E157" s="17"/>
      <c r="F157" s="17">
        <v>10.199999999999999</v>
      </c>
      <c r="G157" s="21"/>
      <c r="H157" s="17">
        <v>11.009585566280755</v>
      </c>
      <c r="I157" s="20">
        <f t="shared" si="6"/>
        <v>10.804792783140378</v>
      </c>
      <c r="J157" s="24">
        <v>1101.9448661045087</v>
      </c>
      <c r="K157" s="22">
        <v>1095</v>
      </c>
      <c r="L157" s="22"/>
      <c r="M157" s="22">
        <v>1096.4000000000001</v>
      </c>
      <c r="N157" s="22"/>
      <c r="O157" s="22">
        <v>1108.8897322090174</v>
      </c>
      <c r="P157" s="26">
        <f t="shared" si="7"/>
        <v>1101.9448661045087</v>
      </c>
    </row>
    <row r="158" spans="1:16" s="10" customFormat="1">
      <c r="A158" s="15">
        <v>39234</v>
      </c>
      <c r="B158" s="16">
        <v>156</v>
      </c>
      <c r="C158" s="20">
        <v>10.514452502547034</v>
      </c>
      <c r="D158" s="17">
        <v>10.3</v>
      </c>
      <c r="E158" s="17"/>
      <c r="F158" s="17">
        <v>9.6999999999999993</v>
      </c>
      <c r="G158" s="21"/>
      <c r="H158" s="17">
        <v>10.728905005094067</v>
      </c>
      <c r="I158" s="20">
        <f t="shared" si="6"/>
        <v>10.514452502547034</v>
      </c>
      <c r="J158" s="24">
        <v>1087.6813140126212</v>
      </c>
      <c r="K158" s="22">
        <v>1072</v>
      </c>
      <c r="L158" s="22"/>
      <c r="M158" s="22">
        <v>1088.8</v>
      </c>
      <c r="N158" s="22"/>
      <c r="O158" s="22">
        <v>1103.3626280252424</v>
      </c>
      <c r="P158" s="26">
        <f t="shared" si="7"/>
        <v>1087.6813140126212</v>
      </c>
    </row>
    <row r="159" spans="1:16" s="10" customFormat="1">
      <c r="A159" s="15">
        <v>39264</v>
      </c>
      <c r="B159" s="16">
        <v>157</v>
      </c>
      <c r="C159" s="20">
        <v>10.558316390309695</v>
      </c>
      <c r="D159" s="17">
        <v>10.5</v>
      </c>
      <c r="E159" s="17"/>
      <c r="F159" s="17">
        <v>9.5</v>
      </c>
      <c r="G159" s="21"/>
      <c r="H159" s="17">
        <v>10.616632780619392</v>
      </c>
      <c r="I159" s="20">
        <f t="shared" si="6"/>
        <v>10.558316390309695</v>
      </c>
      <c r="J159" s="24">
        <v>1109.0903772007421</v>
      </c>
      <c r="K159" s="22">
        <v>1113</v>
      </c>
      <c r="L159" s="22"/>
      <c r="M159" s="22">
        <v>1091.3</v>
      </c>
      <c r="N159" s="22"/>
      <c r="O159" s="22">
        <v>1105.1807544014841</v>
      </c>
      <c r="P159" s="26">
        <f t="shared" si="7"/>
        <v>1109.0903772007421</v>
      </c>
    </row>
    <row r="160" spans="1:16" s="10" customFormat="1">
      <c r="A160" s="15">
        <v>39295</v>
      </c>
      <c r="B160" s="16">
        <v>158</v>
      </c>
      <c r="C160" s="20">
        <v>10.536384446428364</v>
      </c>
      <c r="D160" s="17">
        <v>10.4</v>
      </c>
      <c r="E160" s="17"/>
      <c r="F160" s="17">
        <v>9.6</v>
      </c>
      <c r="G160" s="21"/>
      <c r="H160" s="17">
        <v>10.67276889285673</v>
      </c>
      <c r="I160" s="20">
        <f t="shared" si="6"/>
        <v>10.536384446428364</v>
      </c>
      <c r="J160" s="24">
        <v>1118.7357663247074</v>
      </c>
      <c r="K160" s="22">
        <v>1128</v>
      </c>
      <c r="L160" s="22"/>
      <c r="M160" s="22">
        <v>1097.2</v>
      </c>
      <c r="N160" s="22"/>
      <c r="O160" s="22">
        <v>1109.4715326494147</v>
      </c>
      <c r="P160" s="26">
        <f t="shared" si="7"/>
        <v>1118.7357663247074</v>
      </c>
    </row>
    <row r="161" spans="1:16" s="10" customFormat="1">
      <c r="A161" s="15">
        <v>39326</v>
      </c>
      <c r="B161" s="16">
        <v>159</v>
      </c>
      <c r="C161" s="20">
        <v>10.417976109716353</v>
      </c>
      <c r="D161" s="17">
        <v>10.5</v>
      </c>
      <c r="E161" s="17"/>
      <c r="F161" s="17">
        <v>9</v>
      </c>
      <c r="G161" s="21"/>
      <c r="H161" s="17">
        <v>10.335952219432704</v>
      </c>
      <c r="I161" s="20">
        <f t="shared" si="6"/>
        <v>10.417976109716353</v>
      </c>
      <c r="J161" s="24">
        <v>1140.8902308340203</v>
      </c>
      <c r="K161" s="22">
        <v>1167</v>
      </c>
      <c r="L161" s="22"/>
      <c r="M161" s="22">
        <v>1104.5</v>
      </c>
      <c r="N161" s="22"/>
      <c r="O161" s="22">
        <v>1114.7804616680405</v>
      </c>
      <c r="P161" s="26">
        <f t="shared" si="7"/>
        <v>1140.8902308340203</v>
      </c>
    </row>
    <row r="162" spans="1:16" s="10" customFormat="1">
      <c r="A162" s="15">
        <v>39356</v>
      </c>
      <c r="B162" s="16">
        <v>160</v>
      </c>
      <c r="C162" s="20">
        <v>10.083771941360345</v>
      </c>
      <c r="D162" s="17">
        <v>10</v>
      </c>
      <c r="E162" s="17"/>
      <c r="F162" s="17">
        <v>8.6999999999999993</v>
      </c>
      <c r="G162" s="21"/>
      <c r="H162" s="17">
        <v>10.16754388272069</v>
      </c>
      <c r="I162" s="20">
        <f t="shared" si="6"/>
        <v>10.083771941360345</v>
      </c>
      <c r="J162" s="24">
        <v>1133.3081864490864</v>
      </c>
      <c r="K162" s="22">
        <v>1137</v>
      </c>
      <c r="L162" s="22"/>
      <c r="M162" s="22">
        <v>1124.9000000000001</v>
      </c>
      <c r="N162" s="22"/>
      <c r="O162" s="22">
        <v>1129.6163728981728</v>
      </c>
      <c r="P162" s="26">
        <f t="shared" si="7"/>
        <v>1133.3081864490864</v>
      </c>
    </row>
    <row r="163" spans="1:16" s="10" customFormat="1">
      <c r="A163" s="15">
        <v>39387</v>
      </c>
      <c r="B163" s="16">
        <v>161</v>
      </c>
      <c r="C163" s="20">
        <v>9.9714997168856705</v>
      </c>
      <c r="D163" s="17">
        <v>10</v>
      </c>
      <c r="E163" s="17"/>
      <c r="F163" s="17">
        <v>8.3000000000000007</v>
      </c>
      <c r="G163" s="21"/>
      <c r="H163" s="17">
        <v>9.942999433771341</v>
      </c>
      <c r="I163" s="20">
        <f t="shared" si="6"/>
        <v>9.9714997168856705</v>
      </c>
      <c r="J163" s="24">
        <v>1158.2707871572813</v>
      </c>
      <c r="K163" s="22">
        <v>1119</v>
      </c>
      <c r="L163" s="22"/>
      <c r="M163" s="22">
        <v>1218.3</v>
      </c>
      <c r="N163" s="22"/>
      <c r="O163" s="22">
        <v>1197.5415743145627</v>
      </c>
      <c r="P163" s="26">
        <f t="shared" si="7"/>
        <v>1158.2707871572813</v>
      </c>
    </row>
    <row r="164" spans="1:16" s="10" customFormat="1">
      <c r="A164" s="15">
        <v>39417</v>
      </c>
      <c r="B164" s="16">
        <v>162</v>
      </c>
      <c r="C164" s="20">
        <v>9.3969552679363204</v>
      </c>
      <c r="D164" s="17">
        <v>9.3000000000000007</v>
      </c>
      <c r="E164" s="17"/>
      <c r="F164" s="17">
        <v>7.5</v>
      </c>
      <c r="G164" s="21"/>
      <c r="H164" s="17">
        <v>9.4939105358726401</v>
      </c>
      <c r="I164" s="20">
        <f t="shared" si="6"/>
        <v>9.3969552679363204</v>
      </c>
      <c r="J164" s="24">
        <v>1251.5498676160964</v>
      </c>
      <c r="K164" s="22">
        <v>1126</v>
      </c>
      <c r="L164" s="22"/>
      <c r="M164" s="22">
        <v>1465.2</v>
      </c>
      <c r="N164" s="22"/>
      <c r="O164" s="22">
        <v>1377.0997352321931</v>
      </c>
      <c r="P164" s="26">
        <f t="shared" si="7"/>
        <v>1251.5498676160964</v>
      </c>
    </row>
    <row r="165" spans="1:16" s="10" customFormat="1">
      <c r="A165" s="15">
        <v>39448</v>
      </c>
      <c r="B165" s="16">
        <v>163</v>
      </c>
      <c r="C165" s="20">
        <v>9.5372955485296647</v>
      </c>
      <c r="D165" s="17">
        <v>9.3000000000000007</v>
      </c>
      <c r="E165" s="17"/>
      <c r="F165" s="17">
        <v>8</v>
      </c>
      <c r="G165" s="21"/>
      <c r="H165" s="17">
        <v>9.7745910970593286</v>
      </c>
      <c r="I165" s="20">
        <f t="shared" si="6"/>
        <v>9.5372955485296647</v>
      </c>
      <c r="J165" s="24">
        <v>1156.2349735049636</v>
      </c>
      <c r="K165" s="22">
        <v>1151</v>
      </c>
      <c r="L165" s="22"/>
      <c r="M165" s="22">
        <v>1168.7</v>
      </c>
      <c r="N165" s="22"/>
      <c r="O165" s="22">
        <v>1161.4699470099272</v>
      </c>
      <c r="P165" s="26">
        <f t="shared" si="7"/>
        <v>1156.2349735049636</v>
      </c>
    </row>
    <row r="166" spans="1:16" s="10" customFormat="1">
      <c r="A166" s="15">
        <v>39479</v>
      </c>
      <c r="B166" s="16">
        <v>164</v>
      </c>
      <c r="C166" s="20">
        <v>9.6337719413603438</v>
      </c>
      <c r="D166" s="17">
        <v>9.1</v>
      </c>
      <c r="E166" s="17"/>
      <c r="F166" s="17">
        <v>8.6999999999999993</v>
      </c>
      <c r="G166" s="21"/>
      <c r="H166" s="17">
        <v>10.16754388272069</v>
      </c>
      <c r="I166" s="20">
        <f t="shared" si="6"/>
        <v>9.6337719413603438</v>
      </c>
      <c r="J166" s="24">
        <v>1166.0350100966441</v>
      </c>
      <c r="K166" s="22">
        <v>1173</v>
      </c>
      <c r="L166" s="22"/>
      <c r="M166" s="22">
        <v>1165.4000000000001</v>
      </c>
      <c r="N166" s="22"/>
      <c r="O166" s="22">
        <v>1159.0700201932882</v>
      </c>
      <c r="P166" s="26">
        <f t="shared" si="7"/>
        <v>1166.0350100966441</v>
      </c>
    </row>
    <row r="167" spans="1:16" s="10" customFormat="1">
      <c r="A167" s="15">
        <v>39508</v>
      </c>
      <c r="B167" s="16">
        <v>165</v>
      </c>
      <c r="C167" s="20">
        <v>9.8557038852416774</v>
      </c>
      <c r="D167" s="17">
        <v>9.6</v>
      </c>
      <c r="E167" s="17"/>
      <c r="F167" s="17">
        <v>8.6</v>
      </c>
      <c r="G167" s="21"/>
      <c r="H167" s="17">
        <v>10.111407770483353</v>
      </c>
      <c r="I167" s="20">
        <f t="shared" si="6"/>
        <v>9.8557038852416774</v>
      </c>
      <c r="J167" s="24">
        <v>1223.0166153814123</v>
      </c>
      <c r="K167" s="22">
        <v>1273</v>
      </c>
      <c r="L167" s="22"/>
      <c r="M167" s="22">
        <v>1184.5999999999999</v>
      </c>
      <c r="N167" s="22"/>
      <c r="O167" s="22">
        <v>1173.0332307628246</v>
      </c>
      <c r="P167" s="26">
        <f t="shared" si="7"/>
        <v>1223.0166153814123</v>
      </c>
    </row>
    <row r="168" spans="1:16" s="10" customFormat="1">
      <c r="A168" s="15">
        <v>39539</v>
      </c>
      <c r="B168" s="16">
        <v>166</v>
      </c>
      <c r="C168" s="20">
        <v>9.9276358291230089</v>
      </c>
      <c r="D168" s="17">
        <v>9.8000000000000007</v>
      </c>
      <c r="E168" s="17"/>
      <c r="F168" s="17">
        <v>8.5</v>
      </c>
      <c r="G168" s="21"/>
      <c r="H168" s="17">
        <v>10.055271658246017</v>
      </c>
      <c r="I168" s="20">
        <f t="shared" si="6"/>
        <v>9.9276358291230089</v>
      </c>
      <c r="J168" s="24">
        <v>1168.8074546154769</v>
      </c>
      <c r="K168" s="22">
        <v>1160</v>
      </c>
      <c r="L168" s="22"/>
      <c r="M168" s="22">
        <v>1190.9000000000001</v>
      </c>
      <c r="N168" s="22"/>
      <c r="O168" s="22">
        <v>1177.6149092309538</v>
      </c>
      <c r="P168" s="26">
        <f t="shared" si="7"/>
        <v>1168.8074546154769</v>
      </c>
    </row>
    <row r="169" spans="1:16" s="10" customFormat="1">
      <c r="A169" s="15">
        <v>39569</v>
      </c>
      <c r="B169" s="16">
        <v>167</v>
      </c>
      <c r="C169" s="20">
        <v>9.7592274924109965</v>
      </c>
      <c r="D169" s="17">
        <v>9.8000000000000007</v>
      </c>
      <c r="E169" s="17"/>
      <c r="F169" s="17">
        <v>7.9</v>
      </c>
      <c r="G169" s="21"/>
      <c r="H169" s="17">
        <v>9.7184549848219905</v>
      </c>
      <c r="I169" s="20">
        <f t="shared" ref="I169:I232" si="8">(D169+H169)/2</f>
        <v>9.7592274924109965</v>
      </c>
      <c r="J169" s="24">
        <v>1194.1710189045912</v>
      </c>
      <c r="K169" s="22">
        <v>1206</v>
      </c>
      <c r="L169" s="22"/>
      <c r="M169" s="22">
        <v>1197.4000000000001</v>
      </c>
      <c r="N169" s="22"/>
      <c r="O169" s="22">
        <v>1182.3420378091821</v>
      </c>
      <c r="P169" s="26">
        <f t="shared" ref="P169:P232" si="9">(K169+O169)/2</f>
        <v>1194.1710189045912</v>
      </c>
    </row>
    <row r="170" spans="1:16" s="10" customFormat="1">
      <c r="A170" s="15">
        <v>39600</v>
      </c>
      <c r="B170" s="16">
        <v>168</v>
      </c>
      <c r="C170" s="20">
        <v>9.7092274924109958</v>
      </c>
      <c r="D170" s="17">
        <v>9.6999999999999993</v>
      </c>
      <c r="E170" s="17"/>
      <c r="F170" s="17">
        <v>7.9</v>
      </c>
      <c r="G170" s="21"/>
      <c r="H170" s="17">
        <v>9.7184549848219905</v>
      </c>
      <c r="I170" s="20">
        <f t="shared" si="8"/>
        <v>9.7092274924109958</v>
      </c>
      <c r="J170" s="24">
        <v>1201.2073204459816</v>
      </c>
      <c r="K170" s="22">
        <v>1216</v>
      </c>
      <c r="L170" s="22"/>
      <c r="M170" s="22">
        <v>1203</v>
      </c>
      <c r="N170" s="22"/>
      <c r="O170" s="22">
        <v>1186.4146408919632</v>
      </c>
      <c r="P170" s="26">
        <f t="shared" si="9"/>
        <v>1201.2073204459816</v>
      </c>
    </row>
    <row r="171" spans="1:16" s="10" customFormat="1">
      <c r="A171" s="15">
        <v>39630</v>
      </c>
      <c r="B171" s="16">
        <v>169</v>
      </c>
      <c r="C171" s="20">
        <v>9.7153636046483314</v>
      </c>
      <c r="D171" s="17">
        <v>9.6</v>
      </c>
      <c r="E171" s="17"/>
      <c r="F171" s="17">
        <v>8.1</v>
      </c>
      <c r="G171" s="21"/>
      <c r="H171" s="17">
        <v>9.8307272092966649</v>
      </c>
      <c r="I171" s="20">
        <f t="shared" si="8"/>
        <v>9.7153636046483314</v>
      </c>
      <c r="J171" s="24">
        <v>1168.3251174970992</v>
      </c>
      <c r="K171" s="22">
        <v>1125</v>
      </c>
      <c r="L171" s="22"/>
      <c r="M171" s="22">
        <v>1237.7</v>
      </c>
      <c r="N171" s="22"/>
      <c r="O171" s="22">
        <v>1211.6502349941984</v>
      </c>
      <c r="P171" s="26">
        <f t="shared" si="9"/>
        <v>1168.3251174970992</v>
      </c>
    </row>
    <row r="172" spans="1:16" s="10" customFormat="1">
      <c r="A172" s="15">
        <v>39661</v>
      </c>
      <c r="B172" s="16">
        <v>170</v>
      </c>
      <c r="C172" s="20">
        <v>9.4750233240549875</v>
      </c>
      <c r="D172" s="17">
        <v>9.4</v>
      </c>
      <c r="E172" s="17"/>
      <c r="F172" s="17">
        <v>7.6</v>
      </c>
      <c r="G172" s="21"/>
      <c r="H172" s="17">
        <v>9.5500466481099764</v>
      </c>
      <c r="I172" s="20">
        <f t="shared" si="8"/>
        <v>9.4750233240549875</v>
      </c>
      <c r="J172" s="24">
        <v>1255.0976839882001</v>
      </c>
      <c r="K172" s="22">
        <v>1288</v>
      </c>
      <c r="L172" s="22"/>
      <c r="M172" s="22">
        <v>1252.2</v>
      </c>
      <c r="N172" s="22"/>
      <c r="O172" s="22">
        <v>1222.1953679764001</v>
      </c>
      <c r="P172" s="26">
        <f t="shared" si="9"/>
        <v>1255.0976839882001</v>
      </c>
    </row>
    <row r="173" spans="1:16" s="10" customFormat="1">
      <c r="A173" s="15">
        <v>39692</v>
      </c>
      <c r="B173" s="16">
        <v>171</v>
      </c>
      <c r="C173" s="20">
        <v>9.4530913801736585</v>
      </c>
      <c r="D173" s="17">
        <v>9.3000000000000007</v>
      </c>
      <c r="E173" s="17"/>
      <c r="F173" s="17">
        <v>7.7</v>
      </c>
      <c r="G173" s="21"/>
      <c r="H173" s="17">
        <v>9.6061827603473162</v>
      </c>
      <c r="I173" s="20">
        <f t="shared" si="8"/>
        <v>9.4530913801736585</v>
      </c>
      <c r="J173" s="24">
        <v>1204.9159933228441</v>
      </c>
      <c r="K173" s="22">
        <v>1196</v>
      </c>
      <c r="L173" s="22"/>
      <c r="M173" s="22">
        <v>1240.7</v>
      </c>
      <c r="N173" s="22"/>
      <c r="O173" s="22">
        <v>1213.8319866456882</v>
      </c>
      <c r="P173" s="26">
        <f t="shared" si="9"/>
        <v>1204.9159933228441</v>
      </c>
    </row>
    <row r="174" spans="1:16" s="10" customFormat="1">
      <c r="A174" s="15">
        <v>39722</v>
      </c>
      <c r="B174" s="16">
        <v>172</v>
      </c>
      <c r="C174" s="20">
        <v>8.9969552679363201</v>
      </c>
      <c r="D174" s="17">
        <v>8.5</v>
      </c>
      <c r="E174" s="17"/>
      <c r="F174" s="17">
        <v>7.5</v>
      </c>
      <c r="G174" s="21"/>
      <c r="H174" s="17">
        <v>9.4939105358726401</v>
      </c>
      <c r="I174" s="20">
        <f t="shared" si="8"/>
        <v>8.9969552679363201</v>
      </c>
      <c r="J174" s="24">
        <v>1188.9521728919667</v>
      </c>
      <c r="K174" s="22">
        <v>1152</v>
      </c>
      <c r="L174" s="22"/>
      <c r="M174" s="22">
        <v>1257.3</v>
      </c>
      <c r="N174" s="22"/>
      <c r="O174" s="22">
        <v>1225.9043457839332</v>
      </c>
      <c r="P174" s="26">
        <f t="shared" si="9"/>
        <v>1188.9521728919667</v>
      </c>
    </row>
    <row r="175" spans="1:16" s="10" customFormat="1">
      <c r="A175" s="15">
        <v>39753</v>
      </c>
      <c r="B175" s="16">
        <v>173</v>
      </c>
      <c r="C175" s="20">
        <v>9.0750233240549889</v>
      </c>
      <c r="D175" s="17">
        <v>8.6</v>
      </c>
      <c r="E175" s="17"/>
      <c r="F175" s="17">
        <v>7.6</v>
      </c>
      <c r="G175" s="21"/>
      <c r="H175" s="17">
        <v>9.5500466481099764</v>
      </c>
      <c r="I175" s="20">
        <f t="shared" si="8"/>
        <v>9.0750233240549889</v>
      </c>
      <c r="J175" s="24">
        <v>1255.3237758021482</v>
      </c>
      <c r="K175" s="22">
        <v>1211</v>
      </c>
      <c r="L175" s="22"/>
      <c r="M175" s="22">
        <v>1358.7</v>
      </c>
      <c r="N175" s="22"/>
      <c r="O175" s="22">
        <v>1299.6475516042965</v>
      </c>
      <c r="P175" s="26">
        <f t="shared" si="9"/>
        <v>1255.3237758021482</v>
      </c>
    </row>
    <row r="176" spans="1:16" s="10" customFormat="1">
      <c r="A176" s="15">
        <v>39783</v>
      </c>
      <c r="B176" s="16">
        <v>174</v>
      </c>
      <c r="C176" s="20">
        <v>8.7004788751056381</v>
      </c>
      <c r="D176" s="17">
        <v>8.3000000000000007</v>
      </c>
      <c r="E176" s="17"/>
      <c r="F176" s="17">
        <v>6.8</v>
      </c>
      <c r="G176" s="21"/>
      <c r="H176" s="17">
        <v>9.1009577502112755</v>
      </c>
      <c r="I176" s="20">
        <f t="shared" si="8"/>
        <v>8.7004788751056381</v>
      </c>
      <c r="J176" s="24">
        <v>1381.1479892431653</v>
      </c>
      <c r="K176" s="22">
        <v>1262</v>
      </c>
      <c r="L176" s="22"/>
      <c r="M176" s="22">
        <v>1634.6</v>
      </c>
      <c r="N176" s="22"/>
      <c r="O176" s="22">
        <v>1500.2959784863308</v>
      </c>
      <c r="P176" s="26">
        <f t="shared" si="9"/>
        <v>1381.1479892431653</v>
      </c>
    </row>
    <row r="177" spans="1:16" s="10" customFormat="1">
      <c r="A177" s="15">
        <v>39814</v>
      </c>
      <c r="B177" s="16">
        <v>175</v>
      </c>
      <c r="C177" s="20">
        <v>9.543431660767002</v>
      </c>
      <c r="D177" s="17">
        <v>9.1999999999999993</v>
      </c>
      <c r="E177" s="17"/>
      <c r="F177" s="17">
        <v>8.1999999999999993</v>
      </c>
      <c r="G177" s="21"/>
      <c r="H177" s="17">
        <v>9.8868633215340029</v>
      </c>
      <c r="I177" s="20">
        <f t="shared" si="8"/>
        <v>9.543431660767002</v>
      </c>
      <c r="J177" s="24">
        <v>1226.7425852230922</v>
      </c>
      <c r="K177" s="22">
        <v>1195</v>
      </c>
      <c r="L177" s="22"/>
      <c r="M177" s="22">
        <v>1302.0999999999999</v>
      </c>
      <c r="N177" s="22"/>
      <c r="O177" s="22">
        <v>1258.4851704461844</v>
      </c>
      <c r="P177" s="26">
        <f t="shared" si="9"/>
        <v>1226.7425852230922</v>
      </c>
    </row>
    <row r="178" spans="1:16" s="10" customFormat="1">
      <c r="A178" s="15">
        <v>39845</v>
      </c>
      <c r="B178" s="16">
        <v>176</v>
      </c>
      <c r="C178" s="20">
        <v>9.9276358291230089</v>
      </c>
      <c r="D178" s="17">
        <v>9.8000000000000007</v>
      </c>
      <c r="E178" s="17"/>
      <c r="F178" s="17">
        <v>8.5</v>
      </c>
      <c r="G178" s="21"/>
      <c r="H178" s="17">
        <v>10.055271658246017</v>
      </c>
      <c r="I178" s="20">
        <f t="shared" si="8"/>
        <v>9.9276358291230089</v>
      </c>
      <c r="J178" s="24">
        <v>1255.4517459890276</v>
      </c>
      <c r="K178" s="22">
        <v>1257</v>
      </c>
      <c r="L178" s="22"/>
      <c r="M178" s="22">
        <v>1295.8</v>
      </c>
      <c r="N178" s="22"/>
      <c r="O178" s="22">
        <v>1253.9034919780554</v>
      </c>
      <c r="P178" s="26">
        <f t="shared" si="9"/>
        <v>1255.4517459890276</v>
      </c>
    </row>
    <row r="179" spans="1:16" s="10" customFormat="1">
      <c r="A179" s="15">
        <v>39873</v>
      </c>
      <c r="B179" s="16">
        <v>177</v>
      </c>
      <c r="C179" s="20">
        <v>10.567976109716351</v>
      </c>
      <c r="D179" s="17">
        <v>10.8</v>
      </c>
      <c r="E179" s="17"/>
      <c r="F179" s="17">
        <v>9</v>
      </c>
      <c r="G179" s="21"/>
      <c r="H179" s="17">
        <v>10.335952219432704</v>
      </c>
      <c r="I179" s="20">
        <f t="shared" si="8"/>
        <v>10.567976109716351</v>
      </c>
      <c r="J179" s="24">
        <v>1254.0062592872478</v>
      </c>
      <c r="K179" s="22">
        <v>1252</v>
      </c>
      <c r="L179" s="22"/>
      <c r="M179" s="22">
        <v>1298.7</v>
      </c>
      <c r="N179" s="22"/>
      <c r="O179" s="22">
        <v>1256.0125185744957</v>
      </c>
      <c r="P179" s="26">
        <f t="shared" si="9"/>
        <v>1254.0062592872478</v>
      </c>
    </row>
    <row r="180" spans="1:16" s="10" customFormat="1">
      <c r="A180" s="15">
        <v>39904</v>
      </c>
      <c r="B180" s="16">
        <v>178</v>
      </c>
      <c r="C180" s="20">
        <v>10.589908053597682</v>
      </c>
      <c r="D180" s="17">
        <v>10.9</v>
      </c>
      <c r="E180" s="17"/>
      <c r="F180" s="17">
        <v>8.9</v>
      </c>
      <c r="G180" s="21"/>
      <c r="H180" s="17">
        <v>10.279816107195366</v>
      </c>
      <c r="I180" s="20">
        <f t="shared" si="8"/>
        <v>10.589908053597682</v>
      </c>
      <c r="J180" s="24">
        <v>1244.2972204935807</v>
      </c>
      <c r="K180" s="22">
        <v>1236</v>
      </c>
      <c r="L180" s="22"/>
      <c r="M180" s="22">
        <v>1294</v>
      </c>
      <c r="N180" s="22"/>
      <c r="O180" s="22">
        <v>1252.5944409871613</v>
      </c>
      <c r="P180" s="26">
        <f t="shared" si="9"/>
        <v>1244.2972204935807</v>
      </c>
    </row>
    <row r="181" spans="1:16" s="10" customFormat="1">
      <c r="A181" s="15">
        <v>39934</v>
      </c>
      <c r="B181" s="16">
        <v>179</v>
      </c>
      <c r="C181" s="20">
        <v>10.511839997479015</v>
      </c>
      <c r="D181" s="17">
        <v>10.8</v>
      </c>
      <c r="E181" s="17"/>
      <c r="F181" s="17">
        <v>8.8000000000000007</v>
      </c>
      <c r="G181" s="21"/>
      <c r="H181" s="17">
        <v>10.223679994958029</v>
      </c>
      <c r="I181" s="20">
        <f t="shared" si="8"/>
        <v>10.511839997479015</v>
      </c>
      <c r="J181" s="24">
        <v>1222.7062836817015</v>
      </c>
      <c r="K181" s="22">
        <v>1191</v>
      </c>
      <c r="L181" s="22"/>
      <c r="M181" s="22">
        <v>1296.5</v>
      </c>
      <c r="N181" s="22"/>
      <c r="O181" s="22">
        <v>1254.412567363403</v>
      </c>
      <c r="P181" s="26">
        <f t="shared" si="9"/>
        <v>1222.7062836817015</v>
      </c>
    </row>
    <row r="182" spans="1:16" s="10" customFormat="1">
      <c r="A182" s="15">
        <v>39965</v>
      </c>
      <c r="B182" s="16">
        <v>180</v>
      </c>
      <c r="C182" s="20">
        <v>10.065363604648333</v>
      </c>
      <c r="D182" s="17">
        <v>10.3</v>
      </c>
      <c r="E182" s="17"/>
      <c r="F182" s="17">
        <v>8.1</v>
      </c>
      <c r="G182" s="21"/>
      <c r="H182" s="17">
        <v>9.8307272092966649</v>
      </c>
      <c r="I182" s="20">
        <f t="shared" si="8"/>
        <v>10.065363604648333</v>
      </c>
      <c r="J182" s="24">
        <v>1254.2334488516103</v>
      </c>
      <c r="K182" s="22">
        <v>1247</v>
      </c>
      <c r="L182" s="22"/>
      <c r="M182" s="22">
        <v>1306.2</v>
      </c>
      <c r="N182" s="22"/>
      <c r="O182" s="22">
        <v>1261.4668977032209</v>
      </c>
      <c r="P182" s="26">
        <f t="shared" si="9"/>
        <v>1254.2334488516103</v>
      </c>
    </row>
    <row r="183" spans="1:16" s="10" customFormat="1">
      <c r="A183" s="15">
        <v>39995</v>
      </c>
      <c r="B183" s="16">
        <v>181</v>
      </c>
      <c r="C183" s="20">
        <v>10.137295548529664</v>
      </c>
      <c r="D183" s="17">
        <v>10.5</v>
      </c>
      <c r="E183" s="17"/>
      <c r="F183" s="17">
        <v>8</v>
      </c>
      <c r="G183" s="21"/>
      <c r="H183" s="17">
        <v>9.7745910970593286</v>
      </c>
      <c r="I183" s="20">
        <f t="shared" si="8"/>
        <v>10.137295548529664</v>
      </c>
      <c r="J183" s="24">
        <v>1280.5242270995409</v>
      </c>
      <c r="K183" s="22">
        <v>1291</v>
      </c>
      <c r="L183" s="22"/>
      <c r="M183" s="22">
        <v>1318</v>
      </c>
      <c r="N183" s="22"/>
      <c r="O183" s="22">
        <v>1270.0484541990818</v>
      </c>
      <c r="P183" s="26">
        <f t="shared" si="9"/>
        <v>1280.5242270995409</v>
      </c>
    </row>
    <row r="184" spans="1:16" s="10" customFormat="1">
      <c r="A184" s="15">
        <v>40026</v>
      </c>
      <c r="B184" s="16">
        <v>182</v>
      </c>
      <c r="C184" s="20">
        <v>9.9653636046483314</v>
      </c>
      <c r="D184" s="17">
        <v>10.1</v>
      </c>
      <c r="E184" s="17"/>
      <c r="F184" s="17">
        <v>8.1</v>
      </c>
      <c r="G184" s="21"/>
      <c r="H184" s="17">
        <v>9.8307272092966649</v>
      </c>
      <c r="I184" s="20">
        <f t="shared" si="8"/>
        <v>9.9653636046483314</v>
      </c>
      <c r="J184" s="24">
        <v>1284.760431063117</v>
      </c>
      <c r="K184" s="22">
        <v>1289</v>
      </c>
      <c r="L184" s="22"/>
      <c r="M184" s="22">
        <v>1332.4</v>
      </c>
      <c r="N184" s="22"/>
      <c r="O184" s="22">
        <v>1280.5208621262341</v>
      </c>
      <c r="P184" s="26">
        <f t="shared" si="9"/>
        <v>1284.760431063117</v>
      </c>
    </row>
    <row r="185" spans="1:16" s="10" customFormat="1">
      <c r="A185" s="15">
        <v>40057</v>
      </c>
      <c r="B185" s="16">
        <v>183</v>
      </c>
      <c r="C185" s="20">
        <v>9.8530913801736588</v>
      </c>
      <c r="D185" s="17">
        <v>10.1</v>
      </c>
      <c r="E185" s="17"/>
      <c r="F185" s="17">
        <v>7.7</v>
      </c>
      <c r="G185" s="21"/>
      <c r="H185" s="17">
        <v>9.6061827603473162</v>
      </c>
      <c r="I185" s="20">
        <f t="shared" si="8"/>
        <v>9.8530913801736588</v>
      </c>
      <c r="J185" s="24">
        <v>1278.2785818338123</v>
      </c>
      <c r="K185" s="22">
        <v>1274</v>
      </c>
      <c r="L185" s="22"/>
      <c r="M185" s="22">
        <v>1335.2</v>
      </c>
      <c r="N185" s="22"/>
      <c r="O185" s="22">
        <v>1282.5571636676245</v>
      </c>
      <c r="P185" s="26">
        <f t="shared" si="9"/>
        <v>1278.2785818338123</v>
      </c>
    </row>
    <row r="186" spans="1:16" s="10" customFormat="1">
      <c r="A186" s="15">
        <v>40087</v>
      </c>
      <c r="B186" s="16">
        <v>184</v>
      </c>
      <c r="C186" s="20">
        <v>9.6969552679363211</v>
      </c>
      <c r="D186" s="17">
        <v>9.9</v>
      </c>
      <c r="E186" s="17"/>
      <c r="F186" s="17">
        <v>7.5</v>
      </c>
      <c r="G186" s="21"/>
      <c r="H186" s="17">
        <v>9.4939105358726401</v>
      </c>
      <c r="I186" s="20">
        <f t="shared" si="8"/>
        <v>9.6969552679363211</v>
      </c>
      <c r="J186" s="24">
        <v>1263.3421705173801</v>
      </c>
      <c r="K186" s="22">
        <v>1241</v>
      </c>
      <c r="L186" s="22"/>
      <c r="M186" s="22">
        <v>1339.5</v>
      </c>
      <c r="N186" s="22"/>
      <c r="O186" s="22">
        <v>1285.6843410347603</v>
      </c>
      <c r="P186" s="26">
        <f t="shared" si="9"/>
        <v>1263.3421705173801</v>
      </c>
    </row>
    <row r="187" spans="1:16" s="10" customFormat="1">
      <c r="A187" s="15">
        <v>40118</v>
      </c>
      <c r="B187" s="16">
        <v>185</v>
      </c>
      <c r="C187" s="20">
        <v>9.4188872118176512</v>
      </c>
      <c r="D187" s="17">
        <v>9.4</v>
      </c>
      <c r="E187" s="17"/>
      <c r="F187" s="17">
        <v>7.4</v>
      </c>
      <c r="G187" s="21"/>
      <c r="H187" s="17">
        <v>9.4377744236353021</v>
      </c>
      <c r="I187" s="20">
        <f t="shared" si="8"/>
        <v>9.4188872118176512</v>
      </c>
      <c r="J187" s="24">
        <v>1293.7048200144825</v>
      </c>
      <c r="K187" s="22">
        <v>1237</v>
      </c>
      <c r="L187" s="22"/>
      <c r="M187" s="22">
        <v>1428.5</v>
      </c>
      <c r="N187" s="22"/>
      <c r="O187" s="22">
        <v>1350.409640028965</v>
      </c>
      <c r="P187" s="26">
        <f t="shared" si="9"/>
        <v>1293.7048200144825</v>
      </c>
    </row>
    <row r="188" spans="1:16" s="10" customFormat="1">
      <c r="A188" s="15">
        <v>40148</v>
      </c>
      <c r="B188" s="16">
        <v>186</v>
      </c>
      <c r="C188" s="20">
        <v>8.8004788751056378</v>
      </c>
      <c r="D188" s="17">
        <v>8.5</v>
      </c>
      <c r="E188" s="17"/>
      <c r="F188" s="17">
        <v>6.8</v>
      </c>
      <c r="G188" s="21"/>
      <c r="H188" s="17">
        <v>9.1009577502112755</v>
      </c>
      <c r="I188" s="20">
        <f t="shared" si="8"/>
        <v>8.8004788751056378</v>
      </c>
      <c r="J188" s="24">
        <v>1457.4201288313275</v>
      </c>
      <c r="K188" s="22">
        <v>1376</v>
      </c>
      <c r="L188" s="22"/>
      <c r="M188" s="22">
        <v>1687.6</v>
      </c>
      <c r="N188" s="22"/>
      <c r="O188" s="22">
        <v>1538.8402576626547</v>
      </c>
      <c r="P188" s="26">
        <f t="shared" si="9"/>
        <v>1457.4201288313275</v>
      </c>
    </row>
    <row r="189" spans="1:16" s="10" customFormat="1">
      <c r="A189" s="15">
        <v>40179</v>
      </c>
      <c r="B189" s="16">
        <v>187</v>
      </c>
      <c r="C189" s="20">
        <v>8.6627510995803139</v>
      </c>
      <c r="D189" s="17">
        <v>8</v>
      </c>
      <c r="E189" s="17"/>
      <c r="F189" s="17">
        <v>7.2</v>
      </c>
      <c r="G189" s="21"/>
      <c r="H189" s="17">
        <v>9.3255021991606277</v>
      </c>
      <c r="I189" s="20">
        <f t="shared" si="8"/>
        <v>8.6627510995803139</v>
      </c>
      <c r="J189" s="24">
        <v>1292.1144320778105</v>
      </c>
      <c r="K189" s="22">
        <v>1268</v>
      </c>
      <c r="L189" s="22"/>
      <c r="M189" s="22">
        <v>1381.5</v>
      </c>
      <c r="N189" s="22"/>
      <c r="O189" s="22">
        <v>1316.2288641556211</v>
      </c>
      <c r="P189" s="26">
        <f t="shared" si="9"/>
        <v>1292.1144320778105</v>
      </c>
    </row>
    <row r="190" spans="1:16" s="10" customFormat="1">
      <c r="A190" s="15">
        <v>40210</v>
      </c>
      <c r="B190" s="16">
        <v>188</v>
      </c>
      <c r="C190" s="20">
        <v>8.9688872118176519</v>
      </c>
      <c r="D190" s="17">
        <v>8.5</v>
      </c>
      <c r="E190" s="17"/>
      <c r="F190" s="17">
        <v>7.4</v>
      </c>
      <c r="G190" s="21"/>
      <c r="H190" s="17">
        <v>9.4377744236353021</v>
      </c>
      <c r="I190" s="20">
        <f t="shared" si="8"/>
        <v>8.9688872118176519</v>
      </c>
      <c r="J190" s="24">
        <v>1283.9052103257409</v>
      </c>
      <c r="K190" s="22">
        <v>1243</v>
      </c>
      <c r="L190" s="22"/>
      <c r="M190" s="22">
        <v>1393.3</v>
      </c>
      <c r="N190" s="22"/>
      <c r="O190" s="22">
        <v>1324.8104206514818</v>
      </c>
      <c r="P190" s="26">
        <f t="shared" si="9"/>
        <v>1283.9052103257409</v>
      </c>
    </row>
    <row r="191" spans="1:16" s="10" customFormat="1">
      <c r="A191" s="15">
        <v>40238</v>
      </c>
      <c r="B191" s="16">
        <v>189</v>
      </c>
      <c r="C191" s="20">
        <v>9.5750233240549889</v>
      </c>
      <c r="D191" s="17">
        <v>9.6</v>
      </c>
      <c r="E191" s="17"/>
      <c r="F191" s="17">
        <v>7.6</v>
      </c>
      <c r="G191" s="21"/>
      <c r="H191" s="17">
        <v>9.5500466481099764</v>
      </c>
      <c r="I191" s="20">
        <f t="shared" si="8"/>
        <v>9.5750233240549889</v>
      </c>
      <c r="J191" s="24">
        <v>1330.195927587537</v>
      </c>
      <c r="K191" s="22">
        <v>1323</v>
      </c>
      <c r="L191" s="22"/>
      <c r="M191" s="22">
        <v>1410.6</v>
      </c>
      <c r="N191" s="22"/>
      <c r="O191" s="22">
        <v>1337.3918551750742</v>
      </c>
      <c r="P191" s="26">
        <f t="shared" si="9"/>
        <v>1330.195927587537</v>
      </c>
    </row>
    <row r="192" spans="1:16" s="10" customFormat="1">
      <c r="A192" s="15">
        <v>40269</v>
      </c>
      <c r="B192" s="16">
        <v>190</v>
      </c>
      <c r="C192" s="20">
        <v>9.5908191556989824</v>
      </c>
      <c r="D192" s="17">
        <v>9.8000000000000007</v>
      </c>
      <c r="E192" s="17"/>
      <c r="F192" s="17">
        <v>7.3</v>
      </c>
      <c r="G192" s="21"/>
      <c r="H192" s="17">
        <v>9.381638311397964</v>
      </c>
      <c r="I192" s="20">
        <f t="shared" si="8"/>
        <v>9.5908191556989824</v>
      </c>
      <c r="J192" s="24">
        <v>1320.9142247249545</v>
      </c>
      <c r="K192" s="22">
        <v>1312</v>
      </c>
      <c r="L192" s="22"/>
      <c r="M192" s="22">
        <v>1400.2</v>
      </c>
      <c r="N192" s="22"/>
      <c r="O192" s="22">
        <v>1329.8284494499089</v>
      </c>
      <c r="P192" s="26">
        <f t="shared" si="9"/>
        <v>1320.9142247249545</v>
      </c>
    </row>
    <row r="193" spans="1:16" s="10" customFormat="1">
      <c r="A193" s="15">
        <v>40299</v>
      </c>
      <c r="B193" s="16">
        <v>191</v>
      </c>
      <c r="C193" s="20">
        <v>9.5969552679363197</v>
      </c>
      <c r="D193" s="17">
        <v>9.6999999999999993</v>
      </c>
      <c r="E193" s="17"/>
      <c r="F193" s="17">
        <v>7.5</v>
      </c>
      <c r="G193" s="21"/>
      <c r="H193" s="17">
        <v>9.4939105358726401</v>
      </c>
      <c r="I193" s="20">
        <f t="shared" si="8"/>
        <v>9.5969552679363197</v>
      </c>
      <c r="J193" s="24">
        <v>1326.6504896746646</v>
      </c>
      <c r="K193" s="22">
        <v>1317</v>
      </c>
      <c r="L193" s="22"/>
      <c r="M193" s="22">
        <v>1409.1</v>
      </c>
      <c r="N193" s="22"/>
      <c r="O193" s="22">
        <v>1336.3009793493293</v>
      </c>
      <c r="P193" s="26">
        <f t="shared" si="9"/>
        <v>1326.6504896746646</v>
      </c>
    </row>
    <row r="194" spans="1:16" s="10" customFormat="1">
      <c r="A194" s="15">
        <v>40330</v>
      </c>
      <c r="B194" s="16">
        <v>192</v>
      </c>
      <c r="C194" s="20">
        <v>9.3566149873429758</v>
      </c>
      <c r="D194" s="17">
        <v>9.5</v>
      </c>
      <c r="E194" s="17"/>
      <c r="F194" s="17">
        <v>7</v>
      </c>
      <c r="G194" s="21"/>
      <c r="H194" s="17">
        <v>9.2132299746859516</v>
      </c>
      <c r="I194" s="20">
        <f t="shared" si="8"/>
        <v>9.3566149873429758</v>
      </c>
      <c r="J194" s="24">
        <v>1343.8865106798385</v>
      </c>
      <c r="K194" s="22">
        <v>1329</v>
      </c>
      <c r="L194" s="22"/>
      <c r="M194" s="22">
        <v>1440</v>
      </c>
      <c r="N194" s="22"/>
      <c r="O194" s="22">
        <v>1358.7730213596767</v>
      </c>
      <c r="P194" s="26">
        <f t="shared" si="9"/>
        <v>1343.8865106798385</v>
      </c>
    </row>
    <row r="195" spans="1:16" s="10" customFormat="1">
      <c r="A195" s="15">
        <v>40360</v>
      </c>
      <c r="B195" s="16">
        <v>193</v>
      </c>
      <c r="C195" s="20">
        <v>9.278546931224307</v>
      </c>
      <c r="D195" s="17">
        <v>9.4</v>
      </c>
      <c r="E195" s="17"/>
      <c r="F195" s="17">
        <v>6.9</v>
      </c>
      <c r="G195" s="21"/>
      <c r="H195" s="17">
        <v>9.1570938624486136</v>
      </c>
      <c r="I195" s="20">
        <f t="shared" si="8"/>
        <v>9.278546931224307</v>
      </c>
      <c r="J195" s="24">
        <v>1389.9590527764858</v>
      </c>
      <c r="K195" s="22">
        <v>1409</v>
      </c>
      <c r="L195" s="22"/>
      <c r="M195" s="22">
        <v>1456.7</v>
      </c>
      <c r="N195" s="22"/>
      <c r="O195" s="22">
        <v>1370.9181055529714</v>
      </c>
      <c r="P195" s="26">
        <f t="shared" si="9"/>
        <v>1389.9590527764858</v>
      </c>
    </row>
    <row r="196" spans="1:16" s="10" customFormat="1">
      <c r="A196" s="15">
        <v>40391</v>
      </c>
      <c r="B196" s="16">
        <v>194</v>
      </c>
      <c r="C196" s="20">
        <v>9.17241081898697</v>
      </c>
      <c r="D196" s="17">
        <v>9.3000000000000007</v>
      </c>
      <c r="E196" s="17"/>
      <c r="F196" s="17">
        <v>6.7</v>
      </c>
      <c r="G196" s="21"/>
      <c r="H196" s="17">
        <v>9.0448216379739392</v>
      </c>
      <c r="I196" s="20">
        <f t="shared" si="8"/>
        <v>9.17241081898697</v>
      </c>
      <c r="J196" s="24">
        <v>1422.3678720200701</v>
      </c>
      <c r="K196" s="22">
        <v>1456</v>
      </c>
      <c r="L196" s="22"/>
      <c r="M196" s="22">
        <v>1481.2</v>
      </c>
      <c r="N196" s="22"/>
      <c r="O196" s="22">
        <v>1388.7357440401399</v>
      </c>
      <c r="P196" s="26">
        <f t="shared" si="9"/>
        <v>1422.3678720200701</v>
      </c>
    </row>
    <row r="197" spans="1:16" s="10" customFormat="1">
      <c r="A197" s="15">
        <v>40422</v>
      </c>
      <c r="B197" s="16">
        <v>195</v>
      </c>
      <c r="C197" s="20">
        <v>8.732070538393625</v>
      </c>
      <c r="D197" s="17">
        <v>8.6999999999999993</v>
      </c>
      <c r="E197" s="17"/>
      <c r="F197" s="17">
        <v>6.2</v>
      </c>
      <c r="G197" s="21"/>
      <c r="H197" s="17">
        <v>8.7641410767872507</v>
      </c>
      <c r="I197" s="20">
        <f t="shared" si="8"/>
        <v>8.732070538393625</v>
      </c>
      <c r="J197" s="24">
        <v>1434.3222511487952</v>
      </c>
      <c r="K197" s="22">
        <v>1469</v>
      </c>
      <c r="L197" s="22"/>
      <c r="M197" s="22">
        <v>1496.2</v>
      </c>
      <c r="N197" s="22"/>
      <c r="O197" s="22">
        <v>1399.6445022975902</v>
      </c>
      <c r="P197" s="26">
        <f t="shared" si="9"/>
        <v>1434.3222511487952</v>
      </c>
    </row>
    <row r="198" spans="1:16" s="10" customFormat="1">
      <c r="A198" s="15">
        <v>40452</v>
      </c>
      <c r="B198" s="16">
        <v>196</v>
      </c>
      <c r="C198" s="20">
        <v>8.5540024822749565</v>
      </c>
      <c r="D198" s="17">
        <v>8.4</v>
      </c>
      <c r="E198" s="17"/>
      <c r="F198" s="17">
        <v>6.1</v>
      </c>
      <c r="G198" s="21"/>
      <c r="H198" s="17">
        <v>8.7080049645499127</v>
      </c>
      <c r="I198" s="20">
        <f t="shared" si="8"/>
        <v>8.5540024822749565</v>
      </c>
      <c r="J198" s="24">
        <v>1508.8767034608811</v>
      </c>
      <c r="K198" s="22">
        <v>1612</v>
      </c>
      <c r="L198" s="22"/>
      <c r="M198" s="22">
        <v>1504.6</v>
      </c>
      <c r="N198" s="22"/>
      <c r="O198" s="22">
        <v>1405.7534069217622</v>
      </c>
      <c r="P198" s="26">
        <f t="shared" si="9"/>
        <v>1508.8767034608811</v>
      </c>
    </row>
    <row r="199" spans="1:16" s="10" customFormat="1">
      <c r="A199" s="15">
        <v>40483</v>
      </c>
      <c r="B199" s="16">
        <v>197</v>
      </c>
      <c r="C199" s="20">
        <v>8.2917302578002818</v>
      </c>
      <c r="D199" s="17">
        <v>8.1</v>
      </c>
      <c r="E199" s="17"/>
      <c r="F199" s="17">
        <v>5.7</v>
      </c>
      <c r="G199" s="21"/>
      <c r="H199" s="17">
        <v>8.4834605156005622</v>
      </c>
      <c r="I199" s="20">
        <f t="shared" si="8"/>
        <v>8.2917302578002818</v>
      </c>
      <c r="J199" s="24">
        <v>1451.6214339345979</v>
      </c>
      <c r="K199" s="22">
        <v>1450</v>
      </c>
      <c r="L199" s="22"/>
      <c r="M199" s="22">
        <v>1569.9</v>
      </c>
      <c r="N199" s="22"/>
      <c r="O199" s="22">
        <v>1453.2428678691956</v>
      </c>
      <c r="P199" s="26">
        <f t="shared" si="9"/>
        <v>1451.6214339345979</v>
      </c>
    </row>
    <row r="200" spans="1:16" s="10" customFormat="1">
      <c r="A200" s="15">
        <v>40513</v>
      </c>
      <c r="B200" s="16">
        <v>198</v>
      </c>
      <c r="C200" s="20">
        <v>7.8294580333256061</v>
      </c>
      <c r="D200" s="17">
        <v>7.4</v>
      </c>
      <c r="E200" s="17"/>
      <c r="F200" s="17">
        <v>5.3</v>
      </c>
      <c r="G200" s="21"/>
      <c r="H200" s="17">
        <v>8.2589160666512118</v>
      </c>
      <c r="I200" s="20">
        <f t="shared" si="8"/>
        <v>7.8294580333256061</v>
      </c>
      <c r="J200" s="24">
        <v>1589.2177869637769</v>
      </c>
      <c r="K200" s="22">
        <v>1486</v>
      </c>
      <c r="L200" s="22"/>
      <c r="M200" s="22">
        <v>1898.8</v>
      </c>
      <c r="N200" s="22"/>
      <c r="O200" s="22">
        <v>1692.4355739275538</v>
      </c>
      <c r="P200" s="26">
        <f t="shared" si="9"/>
        <v>1589.2177869637769</v>
      </c>
    </row>
    <row r="201" spans="1:16" s="10" customFormat="1">
      <c r="A201" s="15">
        <v>40544</v>
      </c>
      <c r="B201" s="16">
        <v>199</v>
      </c>
      <c r="C201" s="20">
        <v>8.3540024822749572</v>
      </c>
      <c r="D201" s="17">
        <v>8</v>
      </c>
      <c r="E201" s="17"/>
      <c r="F201" s="17">
        <v>6.1</v>
      </c>
      <c r="G201" s="21"/>
      <c r="H201" s="17">
        <v>8.7080049645499127</v>
      </c>
      <c r="I201" s="20">
        <f t="shared" si="8"/>
        <v>8.3540024822749572</v>
      </c>
      <c r="J201" s="24">
        <v>1476.8855349016922</v>
      </c>
      <c r="K201" s="22">
        <v>1531</v>
      </c>
      <c r="L201" s="22"/>
      <c r="M201" s="22">
        <v>1528</v>
      </c>
      <c r="N201" s="22"/>
      <c r="O201" s="22">
        <v>1422.7710698033845</v>
      </c>
      <c r="P201" s="26">
        <f t="shared" si="9"/>
        <v>1476.8855349016922</v>
      </c>
    </row>
    <row r="202" spans="1:16" s="10" customFormat="1">
      <c r="A202" s="15">
        <v>40575</v>
      </c>
      <c r="B202" s="16">
        <v>200</v>
      </c>
      <c r="C202" s="20">
        <v>8.4882066506309641</v>
      </c>
      <c r="D202" s="17">
        <v>8.1</v>
      </c>
      <c r="E202" s="17"/>
      <c r="F202" s="17">
        <v>6.4</v>
      </c>
      <c r="G202" s="21"/>
      <c r="H202" s="17">
        <v>8.8764133012619268</v>
      </c>
      <c r="I202" s="20">
        <f t="shared" si="8"/>
        <v>8.4882066506309641</v>
      </c>
      <c r="J202" s="24">
        <v>1428.2126756771477</v>
      </c>
      <c r="K202" s="22">
        <v>1425</v>
      </c>
      <c r="L202" s="22"/>
      <c r="M202" s="22">
        <v>1539.9</v>
      </c>
      <c r="N202" s="22"/>
      <c r="O202" s="22">
        <v>1431.4253513542951</v>
      </c>
      <c r="P202" s="26">
        <f t="shared" si="9"/>
        <v>1428.2126756771477</v>
      </c>
    </row>
    <row r="203" spans="1:16" s="10" customFormat="1">
      <c r="A203" s="15">
        <v>40603</v>
      </c>
      <c r="B203" s="16">
        <v>201</v>
      </c>
      <c r="C203" s="20">
        <v>8.9662747067496316</v>
      </c>
      <c r="D203" s="17">
        <v>9</v>
      </c>
      <c r="E203" s="17"/>
      <c r="F203" s="17">
        <v>6.5</v>
      </c>
      <c r="G203" s="21"/>
      <c r="H203" s="17">
        <v>8.9325494134992631</v>
      </c>
      <c r="I203" s="20">
        <f t="shared" si="8"/>
        <v>8.9662747067496316</v>
      </c>
      <c r="J203" s="24">
        <v>1449.8492333603017</v>
      </c>
      <c r="K203" s="22">
        <v>1481</v>
      </c>
      <c r="L203" s="22"/>
      <c r="M203" s="22">
        <v>1522.4</v>
      </c>
      <c r="N203" s="22"/>
      <c r="O203" s="22">
        <v>1418.6984667206032</v>
      </c>
      <c r="P203" s="26">
        <f t="shared" si="9"/>
        <v>1449.8492333603017</v>
      </c>
    </row>
    <row r="204" spans="1:16" s="10" customFormat="1">
      <c r="A204" s="15">
        <v>40634</v>
      </c>
      <c r="B204" s="16">
        <v>202</v>
      </c>
      <c r="C204" s="20">
        <v>8.8382066506309638</v>
      </c>
      <c r="D204" s="17">
        <v>8.8000000000000007</v>
      </c>
      <c r="E204" s="17"/>
      <c r="F204" s="17">
        <v>6.4</v>
      </c>
      <c r="G204" s="21"/>
      <c r="H204" s="17">
        <v>8.8764133012619268</v>
      </c>
      <c r="I204" s="20">
        <f t="shared" si="8"/>
        <v>8.8382066506309638</v>
      </c>
      <c r="J204" s="24">
        <v>1467.8852909571558</v>
      </c>
      <c r="K204" s="22">
        <v>1497</v>
      </c>
      <c r="L204" s="22"/>
      <c r="M204" s="22">
        <v>1550</v>
      </c>
      <c r="N204" s="22"/>
      <c r="O204" s="22">
        <v>1438.7705819143116</v>
      </c>
      <c r="P204" s="26">
        <f t="shared" si="9"/>
        <v>1467.8852909571558</v>
      </c>
    </row>
    <row r="205" spans="1:16" s="10" customFormat="1">
      <c r="A205" s="15">
        <v>40664</v>
      </c>
      <c r="B205" s="16">
        <v>203</v>
      </c>
      <c r="C205" s="20">
        <v>8.6882066506309634</v>
      </c>
      <c r="D205" s="17">
        <v>8.5</v>
      </c>
      <c r="E205" s="17"/>
      <c r="F205" s="17">
        <v>6.4</v>
      </c>
      <c r="G205" s="21"/>
      <c r="H205" s="17">
        <v>8.8764133012619268</v>
      </c>
      <c r="I205" s="20">
        <f t="shared" si="8"/>
        <v>8.6882066506309634</v>
      </c>
      <c r="J205" s="24">
        <v>1437.5033319528097</v>
      </c>
      <c r="K205" s="22">
        <v>1427</v>
      </c>
      <c r="L205" s="22"/>
      <c r="M205" s="22">
        <v>1562.7</v>
      </c>
      <c r="N205" s="22"/>
      <c r="O205" s="22">
        <v>1448.0066639056195</v>
      </c>
      <c r="P205" s="26">
        <f t="shared" si="9"/>
        <v>1437.5033319528097</v>
      </c>
    </row>
    <row r="206" spans="1:16" s="10" customFormat="1">
      <c r="A206" s="15">
        <v>40695</v>
      </c>
      <c r="B206" s="16">
        <v>204</v>
      </c>
      <c r="C206" s="20">
        <v>8.732070538393625</v>
      </c>
      <c r="D206" s="17">
        <v>8.6999999999999993</v>
      </c>
      <c r="E206" s="17"/>
      <c r="F206" s="17">
        <v>6.2</v>
      </c>
      <c r="G206" s="21"/>
      <c r="H206" s="17">
        <v>8.7641410767872507</v>
      </c>
      <c r="I206" s="20">
        <f t="shared" si="8"/>
        <v>8.732070538393625</v>
      </c>
      <c r="J206" s="24">
        <v>1469.1938540589767</v>
      </c>
      <c r="K206" s="22">
        <v>1465</v>
      </c>
      <c r="L206" s="22"/>
      <c r="M206" s="22">
        <v>1597.6</v>
      </c>
      <c r="N206" s="22"/>
      <c r="O206" s="22">
        <v>1473.3877081179535</v>
      </c>
      <c r="P206" s="26">
        <f t="shared" si="9"/>
        <v>1469.1938540589767</v>
      </c>
    </row>
    <row r="207" spans="1:16" s="10" customFormat="1">
      <c r="A207" s="15">
        <v>40725</v>
      </c>
      <c r="B207" s="16">
        <v>205</v>
      </c>
      <c r="C207" s="20">
        <v>8.7259344261562877</v>
      </c>
      <c r="D207" s="17">
        <v>8.8000000000000007</v>
      </c>
      <c r="E207" s="17"/>
      <c r="F207" s="17">
        <v>6</v>
      </c>
      <c r="G207" s="21"/>
      <c r="H207" s="17">
        <v>8.6518688523125746</v>
      </c>
      <c r="I207" s="20">
        <f t="shared" si="8"/>
        <v>8.7259344261562877</v>
      </c>
      <c r="J207" s="24">
        <v>1470.5664937334386</v>
      </c>
      <c r="K207" s="22">
        <v>1462</v>
      </c>
      <c r="L207" s="22"/>
      <c r="M207" s="22">
        <v>1605.5</v>
      </c>
      <c r="N207" s="22"/>
      <c r="O207" s="22">
        <v>1479.1329874668775</v>
      </c>
      <c r="P207" s="26">
        <f t="shared" si="9"/>
        <v>1470.5664937334386</v>
      </c>
    </row>
    <row r="208" spans="1:16" s="10" customFormat="1">
      <c r="A208" s="15">
        <v>40756</v>
      </c>
      <c r="B208" s="16">
        <v>206</v>
      </c>
      <c r="C208" s="20">
        <v>8.8259344261562873</v>
      </c>
      <c r="D208" s="17">
        <v>9</v>
      </c>
      <c r="E208" s="17"/>
      <c r="F208" s="17">
        <v>6</v>
      </c>
      <c r="G208" s="21"/>
      <c r="H208" s="17">
        <v>8.6518688523125746</v>
      </c>
      <c r="I208" s="20">
        <f t="shared" si="8"/>
        <v>8.8259344261562873</v>
      </c>
      <c r="J208" s="24">
        <v>1451.9030148249121</v>
      </c>
      <c r="K208" s="22">
        <v>1435</v>
      </c>
      <c r="L208" s="22"/>
      <c r="M208" s="22">
        <v>1591.3</v>
      </c>
      <c r="N208" s="22"/>
      <c r="O208" s="22">
        <v>1468.8060296498245</v>
      </c>
      <c r="P208" s="26">
        <f t="shared" si="9"/>
        <v>1451.9030148249121</v>
      </c>
    </row>
    <row r="209" spans="1:16" s="10" customFormat="1">
      <c r="A209" s="15">
        <v>40787</v>
      </c>
      <c r="B209" s="16">
        <v>207</v>
      </c>
      <c r="C209" s="20">
        <v>8.5759344261562873</v>
      </c>
      <c r="D209" s="17">
        <v>8.5</v>
      </c>
      <c r="E209" s="17"/>
      <c r="F209" s="17">
        <v>6</v>
      </c>
      <c r="G209" s="21"/>
      <c r="H209" s="17">
        <v>8.6518688523125746</v>
      </c>
      <c r="I209" s="20">
        <f t="shared" si="8"/>
        <v>8.5759344261562873</v>
      </c>
      <c r="J209" s="24">
        <v>1502.375666696601</v>
      </c>
      <c r="K209" s="22">
        <v>1531</v>
      </c>
      <c r="L209" s="22"/>
      <c r="M209" s="22">
        <v>1598.1</v>
      </c>
      <c r="N209" s="22"/>
      <c r="O209" s="22">
        <v>1473.7513333932018</v>
      </c>
      <c r="P209" s="26">
        <f t="shared" si="9"/>
        <v>1502.375666696601</v>
      </c>
    </row>
    <row r="210" spans="1:16" s="10" customFormat="1">
      <c r="A210" s="15">
        <v>40817</v>
      </c>
      <c r="B210" s="16">
        <v>208</v>
      </c>
      <c r="C210" s="20">
        <v>8.2197983139189503</v>
      </c>
      <c r="D210" s="17">
        <v>7.9</v>
      </c>
      <c r="E210" s="17"/>
      <c r="F210" s="17">
        <v>5.8</v>
      </c>
      <c r="G210" s="21"/>
      <c r="H210" s="17">
        <v>8.5395966278379003</v>
      </c>
      <c r="I210" s="20">
        <f t="shared" si="8"/>
        <v>8.2197983139189503</v>
      </c>
      <c r="J210" s="24">
        <v>1586.7300946142334</v>
      </c>
      <c r="K210" s="22">
        <v>1692</v>
      </c>
      <c r="L210" s="22"/>
      <c r="M210" s="22">
        <v>1608.7</v>
      </c>
      <c r="N210" s="22"/>
      <c r="O210" s="22">
        <v>1481.4601892284668</v>
      </c>
      <c r="P210" s="26">
        <f t="shared" si="9"/>
        <v>1586.7300946142334</v>
      </c>
    </row>
    <row r="211" spans="1:16" s="10" customFormat="1">
      <c r="A211" s="15">
        <v>40848</v>
      </c>
      <c r="B211" s="16">
        <v>209</v>
      </c>
      <c r="C211" s="20">
        <v>7.8513899772069369</v>
      </c>
      <c r="D211" s="17">
        <v>7.5</v>
      </c>
      <c r="E211" s="17"/>
      <c r="F211" s="17">
        <v>5.2</v>
      </c>
      <c r="G211" s="21"/>
      <c r="H211" s="17">
        <v>8.2027799544138738</v>
      </c>
      <c r="I211" s="20">
        <f t="shared" si="8"/>
        <v>7.8513899772069369</v>
      </c>
      <c r="J211" s="24">
        <v>1540.8918659110043</v>
      </c>
      <c r="K211" s="22">
        <v>1478</v>
      </c>
      <c r="L211" s="22"/>
      <c r="M211" s="22">
        <v>1776.9</v>
      </c>
      <c r="N211" s="22"/>
      <c r="O211" s="22">
        <v>1603.7837318220086</v>
      </c>
      <c r="P211" s="26">
        <f t="shared" si="9"/>
        <v>1540.8918659110043</v>
      </c>
    </row>
    <row r="212" spans="1:16" s="10" customFormat="1">
      <c r="A212" s="15">
        <v>40878</v>
      </c>
      <c r="B212" s="16">
        <v>210</v>
      </c>
      <c r="C212" s="20">
        <v>7.4110496966135937</v>
      </c>
      <c r="D212" s="17">
        <v>6.9</v>
      </c>
      <c r="E212" s="17"/>
      <c r="F212" s="17">
        <v>4.7</v>
      </c>
      <c r="G212" s="21"/>
      <c r="H212" s="17">
        <v>7.9220993932271861</v>
      </c>
      <c r="I212" s="20">
        <f t="shared" si="8"/>
        <v>7.4110496966135937</v>
      </c>
      <c r="J212" s="24">
        <v>1699.2885604625344</v>
      </c>
      <c r="K212" s="22">
        <v>1578</v>
      </c>
      <c r="L212" s="22"/>
      <c r="M212" s="22">
        <v>2075</v>
      </c>
      <c r="N212" s="22"/>
      <c r="O212" s="22">
        <v>1820.577120925069</v>
      </c>
      <c r="P212" s="26">
        <f t="shared" si="9"/>
        <v>1699.2885604625344</v>
      </c>
    </row>
    <row r="213" spans="1:16" s="10" customFormat="1">
      <c r="A213" s="15">
        <v>40909</v>
      </c>
      <c r="B213" s="16">
        <v>211</v>
      </c>
      <c r="C213" s="20">
        <v>7.9855941455629429</v>
      </c>
      <c r="D213" s="17">
        <v>7.6</v>
      </c>
      <c r="E213" s="17"/>
      <c r="F213" s="17">
        <v>5.5</v>
      </c>
      <c r="G213" s="21"/>
      <c r="H213" s="17">
        <v>8.3711882911258861</v>
      </c>
      <c r="I213" s="20">
        <f t="shared" si="8"/>
        <v>7.9855941455629429</v>
      </c>
      <c r="J213" s="24">
        <v>1535.5292774000361</v>
      </c>
      <c r="K213" s="22">
        <v>1536</v>
      </c>
      <c r="L213" s="22"/>
      <c r="M213" s="22">
        <v>1682.4</v>
      </c>
      <c r="N213" s="22"/>
      <c r="O213" s="22">
        <v>1535.0585548000722</v>
      </c>
      <c r="P213" s="26">
        <f t="shared" si="9"/>
        <v>1535.5292774000361</v>
      </c>
    </row>
    <row r="214" spans="1:16" s="10" customFormat="1">
      <c r="A214" s="15">
        <v>40940</v>
      </c>
      <c r="B214" s="16">
        <v>212</v>
      </c>
      <c r="C214" s="20">
        <v>8.4417302578002804</v>
      </c>
      <c r="D214" s="17">
        <v>8.4</v>
      </c>
      <c r="E214" s="17"/>
      <c r="F214" s="17">
        <v>5.7</v>
      </c>
      <c r="G214" s="21"/>
      <c r="H214" s="17">
        <v>8.4834605156005622</v>
      </c>
      <c r="I214" s="20">
        <f t="shared" si="8"/>
        <v>8.4417302578002804</v>
      </c>
      <c r="J214" s="24">
        <v>1578.8108582903506</v>
      </c>
      <c r="K214" s="22">
        <v>1607</v>
      </c>
      <c r="L214" s="22"/>
      <c r="M214" s="22">
        <v>1703.8</v>
      </c>
      <c r="N214" s="22"/>
      <c r="O214" s="22">
        <v>1550.6217165807011</v>
      </c>
      <c r="P214" s="26">
        <f t="shared" si="9"/>
        <v>1578.8108582903506</v>
      </c>
    </row>
    <row r="215" spans="1:16" s="10" customFormat="1">
      <c r="A215" s="15">
        <v>40969</v>
      </c>
      <c r="B215" s="16">
        <v>213</v>
      </c>
      <c r="C215" s="20">
        <v>8.9320705383936243</v>
      </c>
      <c r="D215" s="17">
        <v>9.1</v>
      </c>
      <c r="E215" s="17"/>
      <c r="F215" s="17">
        <v>6.2</v>
      </c>
      <c r="G215" s="21"/>
      <c r="H215" s="17">
        <v>8.7641410767872507</v>
      </c>
      <c r="I215" s="20">
        <f t="shared" si="8"/>
        <v>8.9320705383936243</v>
      </c>
      <c r="J215" s="24">
        <v>1551.0927441113358</v>
      </c>
      <c r="K215" s="22">
        <v>1556</v>
      </c>
      <c r="L215" s="22"/>
      <c r="M215" s="22">
        <v>1697.7</v>
      </c>
      <c r="N215" s="22"/>
      <c r="O215" s="22">
        <v>1546.1854882226714</v>
      </c>
      <c r="P215" s="26">
        <f t="shared" si="9"/>
        <v>1551.0927441113358</v>
      </c>
    </row>
    <row r="216" spans="1:16" s="10" customFormat="1">
      <c r="A216" s="15">
        <v>41000</v>
      </c>
      <c r="B216" s="16">
        <v>214</v>
      </c>
      <c r="C216" s="20">
        <v>8.875934426156288</v>
      </c>
      <c r="D216" s="17">
        <v>9.1</v>
      </c>
      <c r="E216" s="17"/>
      <c r="F216" s="17">
        <v>6</v>
      </c>
      <c r="G216" s="21"/>
      <c r="H216" s="17">
        <v>8.6518688523125746</v>
      </c>
      <c r="I216" s="20">
        <f t="shared" si="8"/>
        <v>8.875934426156288</v>
      </c>
      <c r="J216" s="24">
        <v>1589.6381820242082</v>
      </c>
      <c r="K216" s="22">
        <v>1632</v>
      </c>
      <c r="L216" s="22"/>
      <c r="M216" s="22">
        <v>1699.2</v>
      </c>
      <c r="N216" s="22"/>
      <c r="O216" s="22">
        <v>1547.2763640484163</v>
      </c>
      <c r="P216" s="26">
        <f t="shared" si="9"/>
        <v>1589.6381820242082</v>
      </c>
    </row>
    <row r="217" spans="1:16" s="10" customFormat="1">
      <c r="A217" s="15">
        <v>41030</v>
      </c>
      <c r="B217" s="16">
        <v>215</v>
      </c>
      <c r="C217" s="20">
        <v>8.6697983139189496</v>
      </c>
      <c r="D217" s="17">
        <v>8.8000000000000007</v>
      </c>
      <c r="E217" s="17"/>
      <c r="F217" s="17">
        <v>5.8</v>
      </c>
      <c r="G217" s="21"/>
      <c r="H217" s="17">
        <v>8.5395966278379003</v>
      </c>
      <c r="I217" s="20">
        <f t="shared" si="8"/>
        <v>8.6697983139189496</v>
      </c>
      <c r="J217" s="24">
        <v>1593.1652862079829</v>
      </c>
      <c r="K217" s="22">
        <v>1628</v>
      </c>
      <c r="L217" s="22"/>
      <c r="M217" s="22">
        <v>1714.4</v>
      </c>
      <c r="N217" s="22"/>
      <c r="O217" s="22">
        <v>1558.3305724159659</v>
      </c>
      <c r="P217" s="26">
        <f t="shared" si="9"/>
        <v>1593.1652862079829</v>
      </c>
    </row>
    <row r="218" spans="1:16" s="10" customFormat="1">
      <c r="A218" s="15">
        <v>41061</v>
      </c>
      <c r="B218" s="16">
        <v>216</v>
      </c>
      <c r="C218" s="20">
        <v>8.7978663700376192</v>
      </c>
      <c r="D218" s="17">
        <v>9</v>
      </c>
      <c r="E218" s="17"/>
      <c r="F218" s="17">
        <v>5.9</v>
      </c>
      <c r="G218" s="21"/>
      <c r="H218" s="17">
        <v>8.5957327400752384</v>
      </c>
      <c r="I218" s="20">
        <f t="shared" si="8"/>
        <v>8.7978663700376192</v>
      </c>
      <c r="J218" s="24">
        <v>1625.4926709279748</v>
      </c>
      <c r="K218" s="22">
        <v>1700</v>
      </c>
      <c r="L218" s="22"/>
      <c r="M218" s="22">
        <v>1704.3</v>
      </c>
      <c r="N218" s="22"/>
      <c r="O218" s="22">
        <v>1550.9853418559494</v>
      </c>
      <c r="P218" s="26">
        <f t="shared" si="9"/>
        <v>1625.4926709279748</v>
      </c>
    </row>
    <row r="219" spans="1:16" s="10" customFormat="1">
      <c r="A219" s="15">
        <v>41091</v>
      </c>
      <c r="B219" s="16">
        <v>217</v>
      </c>
      <c r="C219" s="20">
        <v>8.7075260894442756</v>
      </c>
      <c r="D219" s="17">
        <v>9.1</v>
      </c>
      <c r="E219" s="17"/>
      <c r="F219" s="17">
        <v>5.4</v>
      </c>
      <c r="G219" s="21"/>
      <c r="H219" s="17">
        <v>8.3150521788885499</v>
      </c>
      <c r="I219" s="20">
        <f t="shared" si="8"/>
        <v>8.7075260894442756</v>
      </c>
      <c r="J219" s="24">
        <v>1640.4285943553339</v>
      </c>
      <c r="K219" s="22">
        <v>1701</v>
      </c>
      <c r="L219" s="22"/>
      <c r="M219" s="22">
        <v>1744</v>
      </c>
      <c r="N219" s="22"/>
      <c r="O219" s="22">
        <v>1579.8571887106677</v>
      </c>
      <c r="P219" s="26">
        <f t="shared" si="9"/>
        <v>1640.4285943553339</v>
      </c>
    </row>
    <row r="220" spans="1:16" s="10" customFormat="1">
      <c r="A220" s="15">
        <v>41122</v>
      </c>
      <c r="B220" s="16">
        <v>218</v>
      </c>
      <c r="C220" s="20">
        <v>8.8294580333256061</v>
      </c>
      <c r="D220" s="17">
        <v>9.4</v>
      </c>
      <c r="E220" s="17"/>
      <c r="F220" s="17">
        <v>5.3</v>
      </c>
      <c r="G220" s="21"/>
      <c r="H220" s="17">
        <v>8.2589160666512118</v>
      </c>
      <c r="I220" s="20">
        <f t="shared" si="8"/>
        <v>8.8294580333256061</v>
      </c>
      <c r="J220" s="24">
        <v>1610.4193360115837</v>
      </c>
      <c r="K220" s="22">
        <v>1630</v>
      </c>
      <c r="L220" s="22"/>
      <c r="M220" s="22">
        <v>1759.1</v>
      </c>
      <c r="N220" s="22"/>
      <c r="O220" s="22">
        <v>1590.8386720231674</v>
      </c>
      <c r="P220" s="26">
        <f t="shared" si="9"/>
        <v>1610.4193360115837</v>
      </c>
    </row>
    <row r="221" spans="1:16" s="10" customFormat="1">
      <c r="A221" s="15">
        <v>41153</v>
      </c>
      <c r="B221" s="16">
        <v>219</v>
      </c>
      <c r="C221" s="20">
        <v>8.7075260894442756</v>
      </c>
      <c r="D221" s="17">
        <v>9.1</v>
      </c>
      <c r="E221" s="17"/>
      <c r="F221" s="17">
        <v>5.4</v>
      </c>
      <c r="G221" s="21"/>
      <c r="H221" s="17">
        <v>8.3150521788885499</v>
      </c>
      <c r="I221" s="20">
        <f t="shared" si="8"/>
        <v>8.7075260894442756</v>
      </c>
      <c r="J221" s="24">
        <v>1705.6373282183304</v>
      </c>
      <c r="K221" s="22">
        <v>1808</v>
      </c>
      <c r="L221" s="22"/>
      <c r="M221" s="22">
        <v>1776.2</v>
      </c>
      <c r="N221" s="22"/>
      <c r="O221" s="22">
        <v>1603.2746564366607</v>
      </c>
      <c r="P221" s="26">
        <f t="shared" si="9"/>
        <v>1705.6373282183304</v>
      </c>
    </row>
    <row r="222" spans="1:16" s="10" customFormat="1">
      <c r="A222" s="15">
        <v>41183</v>
      </c>
      <c r="B222" s="16">
        <v>220</v>
      </c>
      <c r="C222" s="20">
        <v>8.379458033325605</v>
      </c>
      <c r="D222" s="17">
        <v>8.5</v>
      </c>
      <c r="E222" s="17"/>
      <c r="F222" s="17">
        <v>5.3</v>
      </c>
      <c r="G222" s="21"/>
      <c r="H222" s="17">
        <v>8.2589160666512118</v>
      </c>
      <c r="I222" s="20">
        <f t="shared" si="8"/>
        <v>8.379458033325605</v>
      </c>
      <c r="J222" s="24">
        <v>1692.5825099894396</v>
      </c>
      <c r="K222" s="22">
        <v>1764</v>
      </c>
      <c r="L222" s="22"/>
      <c r="M222" s="22">
        <v>1800.8</v>
      </c>
      <c r="N222" s="22"/>
      <c r="O222" s="22">
        <v>1621.1650199788792</v>
      </c>
      <c r="P222" s="26">
        <f t="shared" si="9"/>
        <v>1692.5825099894396</v>
      </c>
    </row>
    <row r="223" spans="1:16" s="10" customFormat="1">
      <c r="A223" s="15">
        <v>41214</v>
      </c>
      <c r="B223" s="16">
        <v>221</v>
      </c>
      <c r="C223" s="20">
        <v>7.9671858088509309</v>
      </c>
      <c r="D223" s="17">
        <v>7.9</v>
      </c>
      <c r="E223" s="17"/>
      <c r="F223" s="17">
        <v>4.9000000000000004</v>
      </c>
      <c r="G223" s="21"/>
      <c r="H223" s="17">
        <v>8.0343716177018614</v>
      </c>
      <c r="I223" s="20">
        <f t="shared" si="8"/>
        <v>7.9671858088509309</v>
      </c>
      <c r="J223" s="24">
        <v>1688.6445740196541</v>
      </c>
      <c r="K223" s="22">
        <v>1653</v>
      </c>
      <c r="L223" s="22"/>
      <c r="M223" s="22">
        <v>1942.6</v>
      </c>
      <c r="N223" s="22"/>
      <c r="O223" s="22">
        <v>1724.2891480393084</v>
      </c>
      <c r="P223" s="26">
        <f t="shared" si="9"/>
        <v>1688.6445740196541</v>
      </c>
    </row>
    <row r="224" spans="1:16" s="10" customFormat="1">
      <c r="A224" s="15">
        <v>41244</v>
      </c>
      <c r="B224" s="16">
        <v>222</v>
      </c>
      <c r="C224" s="20">
        <v>7.7329816404949234</v>
      </c>
      <c r="D224" s="17">
        <v>7.6</v>
      </c>
      <c r="E224" s="17"/>
      <c r="F224" s="17">
        <v>4.5999999999999996</v>
      </c>
      <c r="G224" s="21"/>
      <c r="H224" s="17">
        <v>7.8659632809898481</v>
      </c>
      <c r="I224" s="20">
        <f t="shared" si="8"/>
        <v>7.7329816404949234</v>
      </c>
      <c r="J224" s="24">
        <v>1873.6768504761924</v>
      </c>
      <c r="K224" s="22">
        <v>1755</v>
      </c>
      <c r="L224" s="22"/>
      <c r="M224" s="22">
        <v>2311.1999999999998</v>
      </c>
      <c r="N224" s="22"/>
      <c r="O224" s="22">
        <v>1992.3537009523848</v>
      </c>
      <c r="P224" s="26">
        <f t="shared" si="9"/>
        <v>1873.6768504761924</v>
      </c>
    </row>
    <row r="225" spans="1:16" s="10" customFormat="1">
      <c r="A225" s="15">
        <v>41275</v>
      </c>
      <c r="B225" s="16">
        <v>223</v>
      </c>
      <c r="C225" s="20">
        <v>8.0575260894442753</v>
      </c>
      <c r="D225" s="17">
        <v>7.8</v>
      </c>
      <c r="E225" s="17"/>
      <c r="F225" s="17">
        <v>5.4</v>
      </c>
      <c r="G225" s="21"/>
      <c r="H225" s="17">
        <v>8.3150521788885499</v>
      </c>
      <c r="I225" s="20">
        <f t="shared" si="8"/>
        <v>8.0575260894442753</v>
      </c>
      <c r="J225" s="24">
        <v>1656.2003070405569</v>
      </c>
      <c r="K225" s="22">
        <v>1666</v>
      </c>
      <c r="L225" s="22"/>
      <c r="M225" s="22">
        <v>1835.5</v>
      </c>
      <c r="N225" s="22"/>
      <c r="O225" s="22">
        <v>1646.4006140811139</v>
      </c>
      <c r="P225" s="26">
        <f t="shared" si="9"/>
        <v>1656.2003070405569</v>
      </c>
    </row>
    <row r="226" spans="1:16" s="10" customFormat="1">
      <c r="A226" s="15">
        <v>41306</v>
      </c>
      <c r="B226" s="16">
        <v>224</v>
      </c>
      <c r="C226" s="20">
        <v>8.3136622016816126</v>
      </c>
      <c r="D226" s="17">
        <v>8.1999999999999993</v>
      </c>
      <c r="E226" s="17"/>
      <c r="F226" s="17">
        <v>5.6</v>
      </c>
      <c r="G226" s="21"/>
      <c r="H226" s="17">
        <v>8.4273244033632242</v>
      </c>
      <c r="I226" s="20">
        <f t="shared" si="8"/>
        <v>8.3136622016816126</v>
      </c>
      <c r="J226" s="24">
        <v>1648.909345834224</v>
      </c>
      <c r="K226" s="22">
        <v>1648</v>
      </c>
      <c r="L226" s="22"/>
      <c r="M226" s="22">
        <v>1840.2</v>
      </c>
      <c r="N226" s="22"/>
      <c r="O226" s="22">
        <v>1649.8186916684483</v>
      </c>
      <c r="P226" s="26">
        <f t="shared" si="9"/>
        <v>1648.909345834224</v>
      </c>
    </row>
    <row r="227" spans="1:16" s="10" customFormat="1">
      <c r="A227" s="15">
        <v>41334</v>
      </c>
      <c r="B227" s="16">
        <v>225</v>
      </c>
      <c r="C227" s="20">
        <v>8.6417302578002815</v>
      </c>
      <c r="D227" s="17">
        <v>8.8000000000000007</v>
      </c>
      <c r="E227" s="17"/>
      <c r="F227" s="17">
        <v>5.7</v>
      </c>
      <c r="G227" s="21"/>
      <c r="H227" s="17">
        <v>8.4834605156005622</v>
      </c>
      <c r="I227" s="20">
        <f t="shared" si="8"/>
        <v>8.6417302578002815</v>
      </c>
      <c r="J227" s="24">
        <v>1713.7638347379907</v>
      </c>
      <c r="K227" s="22">
        <v>1774</v>
      </c>
      <c r="L227" s="22"/>
      <c r="M227" s="22">
        <v>1845.3</v>
      </c>
      <c r="N227" s="22"/>
      <c r="O227" s="22">
        <v>1653.5276694759814</v>
      </c>
      <c r="P227" s="26">
        <f t="shared" si="9"/>
        <v>1713.7638347379907</v>
      </c>
    </row>
    <row r="228" spans="1:16" s="10" customFormat="1">
      <c r="A228" s="15">
        <v>41365</v>
      </c>
      <c r="B228" s="16">
        <v>226</v>
      </c>
      <c r="C228" s="20">
        <v>8.81979831391895</v>
      </c>
      <c r="D228" s="17">
        <v>9.1</v>
      </c>
      <c r="E228" s="17"/>
      <c r="F228" s="17">
        <v>5.8</v>
      </c>
      <c r="G228" s="21"/>
      <c r="H228" s="17">
        <v>8.5395966278379003</v>
      </c>
      <c r="I228" s="20">
        <f t="shared" si="8"/>
        <v>8.81979831391895</v>
      </c>
      <c r="J228" s="24">
        <v>1664.7456229811612</v>
      </c>
      <c r="K228" s="22">
        <v>1674</v>
      </c>
      <c r="L228" s="22"/>
      <c r="M228" s="22">
        <v>1848</v>
      </c>
      <c r="N228" s="22"/>
      <c r="O228" s="22">
        <v>1655.4912459623224</v>
      </c>
      <c r="P228" s="26">
        <f t="shared" si="9"/>
        <v>1664.7456229811612</v>
      </c>
    </row>
    <row r="229" spans="1:16" s="10" customFormat="1">
      <c r="A229" s="15">
        <v>41395</v>
      </c>
      <c r="B229" s="16">
        <v>227</v>
      </c>
      <c r="C229" s="20">
        <v>8.769798313918951</v>
      </c>
      <c r="D229" s="17">
        <v>9</v>
      </c>
      <c r="E229" s="17"/>
      <c r="F229" s="17">
        <v>5.8</v>
      </c>
      <c r="G229" s="21"/>
      <c r="H229" s="17">
        <v>8.5395966278379003</v>
      </c>
      <c r="I229" s="20">
        <f t="shared" si="8"/>
        <v>8.769798313918951</v>
      </c>
      <c r="J229" s="24">
        <v>1706.1546861692821</v>
      </c>
      <c r="K229" s="22">
        <v>1755</v>
      </c>
      <c r="L229" s="22"/>
      <c r="M229" s="22">
        <v>1850.5</v>
      </c>
      <c r="N229" s="22"/>
      <c r="O229" s="22">
        <v>1657.3093723385641</v>
      </c>
      <c r="P229" s="26">
        <f t="shared" si="9"/>
        <v>1706.1546861692821</v>
      </c>
    </row>
    <row r="230" spans="1:16" s="10" customFormat="1">
      <c r="A230" s="15">
        <v>41426</v>
      </c>
      <c r="B230" s="16">
        <v>228</v>
      </c>
      <c r="C230" s="20">
        <v>8.875934426156288</v>
      </c>
      <c r="D230" s="17">
        <v>9.1</v>
      </c>
      <c r="E230" s="17"/>
      <c r="F230" s="17">
        <v>6</v>
      </c>
      <c r="G230" s="21"/>
      <c r="H230" s="17">
        <v>8.6518688523125746</v>
      </c>
      <c r="I230" s="20">
        <f t="shared" si="8"/>
        <v>8.875934426156288</v>
      </c>
      <c r="J230" s="24">
        <v>1700.1912316552093</v>
      </c>
      <c r="K230" s="22">
        <v>1755</v>
      </c>
      <c r="L230" s="22"/>
      <c r="M230" s="22">
        <v>1834.1</v>
      </c>
      <c r="N230" s="22"/>
      <c r="O230" s="22">
        <v>1645.3824633104184</v>
      </c>
      <c r="P230" s="26">
        <f t="shared" si="9"/>
        <v>1700.1912316552093</v>
      </c>
    </row>
    <row r="231" spans="1:16" s="10" customFormat="1">
      <c r="A231" s="15">
        <v>41456</v>
      </c>
      <c r="B231" s="16">
        <v>229</v>
      </c>
      <c r="C231" s="20">
        <v>8.7136622016816112</v>
      </c>
      <c r="D231" s="17">
        <v>9</v>
      </c>
      <c r="E231" s="17"/>
      <c r="F231" s="17">
        <v>5.6</v>
      </c>
      <c r="G231" s="21"/>
      <c r="H231" s="17">
        <v>8.4273244033632242</v>
      </c>
      <c r="I231" s="20">
        <f t="shared" si="8"/>
        <v>8.7136622016816112</v>
      </c>
      <c r="J231" s="24">
        <v>1697.1180796972208</v>
      </c>
      <c r="K231" s="22">
        <v>1721</v>
      </c>
      <c r="L231" s="22"/>
      <c r="M231" s="22">
        <v>1872.4</v>
      </c>
      <c r="N231" s="22"/>
      <c r="O231" s="22">
        <v>1673.2361593944415</v>
      </c>
      <c r="P231" s="26">
        <f t="shared" si="9"/>
        <v>1697.1180796972208</v>
      </c>
    </row>
    <row r="232" spans="1:16" s="10" customFormat="1">
      <c r="A232" s="15">
        <v>41487</v>
      </c>
      <c r="B232" s="16">
        <v>230</v>
      </c>
      <c r="C232" s="20">
        <v>8.4294580333256057</v>
      </c>
      <c r="D232" s="17">
        <v>8.6</v>
      </c>
      <c r="E232" s="17"/>
      <c r="F232" s="17">
        <v>5.3</v>
      </c>
      <c r="G232" s="21"/>
      <c r="H232" s="17">
        <v>8.2589160666512118</v>
      </c>
      <c r="I232" s="20">
        <f t="shared" si="8"/>
        <v>8.4294580333256057</v>
      </c>
      <c r="J232" s="24">
        <v>1736.6905608077338</v>
      </c>
      <c r="K232" s="22">
        <v>1784</v>
      </c>
      <c r="L232" s="22"/>
      <c r="M232" s="22">
        <v>1894.6</v>
      </c>
      <c r="N232" s="22"/>
      <c r="O232" s="22">
        <v>1689.3811216154677</v>
      </c>
      <c r="P232" s="26">
        <f t="shared" si="9"/>
        <v>1736.6905608077338</v>
      </c>
    </row>
    <row r="233" spans="1:16" s="10" customFormat="1">
      <c r="A233" s="15">
        <v>41518</v>
      </c>
      <c r="B233" s="16">
        <v>231</v>
      </c>
      <c r="C233" s="20">
        <v>8.2075260894442756</v>
      </c>
      <c r="D233" s="17">
        <v>8.1</v>
      </c>
      <c r="E233" s="17"/>
      <c r="F233" s="17">
        <v>5.4</v>
      </c>
      <c r="G233" s="21"/>
      <c r="H233" s="17">
        <v>8.3150521788885499</v>
      </c>
      <c r="I233" s="20">
        <f t="shared" ref="I233:I251" si="10">(D233+H233)/2</f>
        <v>8.2075260894442756</v>
      </c>
      <c r="J233" s="24">
        <v>1766.9177503720964</v>
      </c>
      <c r="K233" s="22">
        <v>1839</v>
      </c>
      <c r="L233" s="22"/>
      <c r="M233" s="22">
        <v>1902.1</v>
      </c>
      <c r="N233" s="22"/>
      <c r="O233" s="22">
        <v>1694.8355007441928</v>
      </c>
      <c r="P233" s="26">
        <f t="shared" ref="P233:P251" si="11">(K233+O233)/2</f>
        <v>1766.9177503720964</v>
      </c>
    </row>
    <row r="234" spans="1:16" s="10" customFormat="1">
      <c r="A234" s="15">
        <v>41548</v>
      </c>
      <c r="B234" s="16">
        <v>232</v>
      </c>
      <c r="C234" s="20">
        <v>7.9513899772069365</v>
      </c>
      <c r="D234" s="17">
        <v>7.7</v>
      </c>
      <c r="E234" s="17"/>
      <c r="F234" s="17">
        <v>5.2</v>
      </c>
      <c r="G234" s="21"/>
      <c r="H234" s="17">
        <v>8.2027799544138738</v>
      </c>
      <c r="I234" s="20">
        <f t="shared" si="10"/>
        <v>7.9513899772069365</v>
      </c>
      <c r="J234" s="24">
        <v>1797.9353522675847</v>
      </c>
      <c r="K234" s="22">
        <v>1863</v>
      </c>
      <c r="L234" s="22"/>
      <c r="M234" s="22">
        <v>1954.4</v>
      </c>
      <c r="N234" s="22"/>
      <c r="O234" s="22">
        <v>1732.8707045351694</v>
      </c>
      <c r="P234" s="26">
        <f t="shared" si="11"/>
        <v>1797.9353522675847</v>
      </c>
    </row>
    <row r="235" spans="1:16" s="10" customFormat="1">
      <c r="A235" s="15">
        <v>41579</v>
      </c>
      <c r="B235" s="16">
        <v>233</v>
      </c>
      <c r="C235" s="20">
        <v>7.6829816404949245</v>
      </c>
      <c r="D235" s="17">
        <v>7.5</v>
      </c>
      <c r="E235" s="17"/>
      <c r="F235" s="17">
        <v>4.5999999999999996</v>
      </c>
      <c r="G235" s="21"/>
      <c r="H235" s="17">
        <v>7.8659632809898481</v>
      </c>
      <c r="I235" s="20">
        <f t="shared" si="10"/>
        <v>7.6829816404949245</v>
      </c>
      <c r="J235" s="24">
        <v>1803.1886092514419</v>
      </c>
      <c r="K235" s="22">
        <v>1789</v>
      </c>
      <c r="L235" s="22"/>
      <c r="M235" s="22">
        <v>2070.6</v>
      </c>
      <c r="N235" s="22"/>
      <c r="O235" s="22">
        <v>1817.3772185028836</v>
      </c>
      <c r="P235" s="26">
        <f t="shared" si="11"/>
        <v>1803.1886092514419</v>
      </c>
    </row>
    <row r="236" spans="1:16" s="10" customFormat="1">
      <c r="A236" s="15">
        <v>41609</v>
      </c>
      <c r="B236" s="16">
        <v>234</v>
      </c>
      <c r="C236" s="20">
        <v>7.5987774721389174</v>
      </c>
      <c r="D236" s="17">
        <v>7.5</v>
      </c>
      <c r="E236" s="17"/>
      <c r="F236" s="17">
        <v>4.3</v>
      </c>
      <c r="G236" s="21"/>
      <c r="H236" s="17">
        <v>7.6975549442778348</v>
      </c>
      <c r="I236" s="20">
        <f t="shared" si="10"/>
        <v>7.5987774721389174</v>
      </c>
      <c r="J236" s="24">
        <v>1957.321080863609</v>
      </c>
      <c r="K236" s="22">
        <v>1842</v>
      </c>
      <c r="L236" s="22"/>
      <c r="M236" s="22">
        <v>2421.6</v>
      </c>
      <c r="N236" s="22"/>
      <c r="O236" s="22">
        <v>2072.6421617272181</v>
      </c>
      <c r="P236" s="26">
        <f t="shared" si="11"/>
        <v>1957.321080863609</v>
      </c>
    </row>
    <row r="237" spans="1:16" s="10" customFormat="1">
      <c r="A237" s="15">
        <v>41640</v>
      </c>
      <c r="B237" s="16">
        <v>235</v>
      </c>
      <c r="C237" s="20">
        <v>7.8891177527322611</v>
      </c>
      <c r="D237" s="17">
        <v>7.8</v>
      </c>
      <c r="E237" s="17"/>
      <c r="F237" s="17">
        <v>4.8</v>
      </c>
      <c r="G237" s="21"/>
      <c r="H237" s="17">
        <v>7.9782355054645233</v>
      </c>
      <c r="I237" s="20">
        <f t="shared" si="10"/>
        <v>7.8891177527322611</v>
      </c>
      <c r="J237" s="24">
        <v>1804.7709585670464</v>
      </c>
      <c r="K237" s="22">
        <v>1827</v>
      </c>
      <c r="L237" s="22"/>
      <c r="M237" s="22">
        <v>2022.7</v>
      </c>
      <c r="N237" s="22"/>
      <c r="O237" s="22">
        <v>1782.5419171340925</v>
      </c>
      <c r="P237" s="26">
        <f t="shared" si="11"/>
        <v>1804.7709585670464</v>
      </c>
    </row>
    <row r="238" spans="1:16" s="10" customFormat="1">
      <c r="A238" s="15">
        <v>41671</v>
      </c>
      <c r="B238" s="16">
        <v>236</v>
      </c>
      <c r="C238" s="20">
        <v>8.4233219210882666</v>
      </c>
      <c r="D238" s="17">
        <v>8.6999999999999993</v>
      </c>
      <c r="E238" s="17"/>
      <c r="F238" s="17">
        <v>5.0999999999999996</v>
      </c>
      <c r="G238" s="21"/>
      <c r="H238" s="17">
        <v>8.1466438421765357</v>
      </c>
      <c r="I238" s="20">
        <f t="shared" si="10"/>
        <v>8.4233219210882666</v>
      </c>
      <c r="J238" s="24">
        <v>1854.3072601084368</v>
      </c>
      <c r="K238" s="22">
        <v>1922</v>
      </c>
      <c r="L238" s="22"/>
      <c r="M238" s="22">
        <v>2028.3</v>
      </c>
      <c r="N238" s="22"/>
      <c r="O238" s="22">
        <v>1786.6145202168739</v>
      </c>
      <c r="P238" s="26">
        <f t="shared" si="11"/>
        <v>1854.3072601084368</v>
      </c>
    </row>
    <row r="239" spans="1:16" s="10" customFormat="1">
      <c r="A239" s="15">
        <v>41699</v>
      </c>
      <c r="B239" s="16">
        <v>237</v>
      </c>
      <c r="C239" s="20">
        <v>8.7452538649695981</v>
      </c>
      <c r="D239" s="17">
        <v>9.4</v>
      </c>
      <c r="E239" s="17"/>
      <c r="F239" s="17">
        <v>5</v>
      </c>
      <c r="G239" s="21"/>
      <c r="H239" s="17">
        <v>8.0905077299391976</v>
      </c>
      <c r="I239" s="20">
        <f t="shared" si="10"/>
        <v>8.7452538649695981</v>
      </c>
      <c r="J239" s="24">
        <v>1869.8708487920048</v>
      </c>
      <c r="K239" s="22">
        <v>1950</v>
      </c>
      <c r="L239" s="22"/>
      <c r="M239" s="22">
        <v>2032.6</v>
      </c>
      <c r="N239" s="22"/>
      <c r="O239" s="22">
        <v>1789.7416975840097</v>
      </c>
      <c r="P239" s="26">
        <f t="shared" si="11"/>
        <v>1869.8708487920048</v>
      </c>
    </row>
    <row r="240" spans="1:16" s="10" customFormat="1">
      <c r="A240" s="15">
        <v>41730</v>
      </c>
      <c r="B240" s="16">
        <v>238</v>
      </c>
      <c r="C240" s="20">
        <v>8.8171858088509296</v>
      </c>
      <c r="D240" s="17">
        <v>9.6</v>
      </c>
      <c r="E240" s="17"/>
      <c r="F240" s="17">
        <v>4.9000000000000004</v>
      </c>
      <c r="G240" s="21"/>
      <c r="H240" s="17">
        <v>8.0343716177018614</v>
      </c>
      <c r="I240" s="20">
        <f t="shared" si="10"/>
        <v>8.8171858088509296</v>
      </c>
      <c r="J240" s="24">
        <v>1852.6888531959783</v>
      </c>
      <c r="K240" s="22">
        <v>1904</v>
      </c>
      <c r="L240" s="22"/>
      <c r="M240" s="22">
        <v>2048.6</v>
      </c>
      <c r="N240" s="22"/>
      <c r="O240" s="22">
        <v>1801.3777063919565</v>
      </c>
      <c r="P240" s="26">
        <f t="shared" si="11"/>
        <v>1852.6888531959783</v>
      </c>
    </row>
    <row r="241" spans="1:16" s="10" customFormat="1">
      <c r="A241" s="15">
        <v>41760</v>
      </c>
      <c r="B241" s="16">
        <v>239</v>
      </c>
      <c r="C241" s="20">
        <v>8.7671858088509307</v>
      </c>
      <c r="D241" s="17">
        <v>9.5</v>
      </c>
      <c r="E241" s="17"/>
      <c r="F241" s="17">
        <v>4.9000000000000004</v>
      </c>
      <c r="G241" s="21"/>
      <c r="H241" s="17">
        <v>8.0343716177018614</v>
      </c>
      <c r="I241" s="20">
        <f t="shared" si="10"/>
        <v>8.7671858088509307</v>
      </c>
      <c r="J241" s="24">
        <v>1815.6073576862516</v>
      </c>
      <c r="K241" s="22">
        <v>1851</v>
      </c>
      <c r="L241" s="22"/>
      <c r="M241" s="22">
        <v>2019.5</v>
      </c>
      <c r="N241" s="22"/>
      <c r="O241" s="22">
        <v>1780.2147153725032</v>
      </c>
      <c r="P241" s="26">
        <f t="shared" si="11"/>
        <v>1815.6073576862516</v>
      </c>
    </row>
    <row r="242" spans="1:16" s="10" customFormat="1">
      <c r="A242" s="15">
        <v>41791</v>
      </c>
      <c r="B242" s="16">
        <v>240</v>
      </c>
      <c r="C242" s="20">
        <v>8.6891177527322618</v>
      </c>
      <c r="D242" s="17">
        <v>9.4</v>
      </c>
      <c r="E242" s="17"/>
      <c r="F242" s="17">
        <v>4.8</v>
      </c>
      <c r="G242" s="21"/>
      <c r="H242" s="17">
        <v>7.9782355054645233</v>
      </c>
      <c r="I242" s="20">
        <f t="shared" si="10"/>
        <v>8.6891177527322618</v>
      </c>
      <c r="J242" s="24">
        <v>1814.4709829614999</v>
      </c>
      <c r="K242" s="22">
        <v>1848</v>
      </c>
      <c r="L242" s="22"/>
      <c r="M242" s="22">
        <v>2020.5</v>
      </c>
      <c r="N242" s="22"/>
      <c r="O242" s="22">
        <v>1780.9419659229998</v>
      </c>
      <c r="P242" s="26">
        <f t="shared" si="11"/>
        <v>1814.4709829614999</v>
      </c>
    </row>
    <row r="243" spans="1:16" s="10" customFormat="1">
      <c r="A243" s="15">
        <v>41821</v>
      </c>
      <c r="B243" s="16">
        <v>241</v>
      </c>
      <c r="C243" s="20">
        <v>8.7171858088509317</v>
      </c>
      <c r="D243" s="17">
        <v>9.4</v>
      </c>
      <c r="E243" s="17"/>
      <c r="F243" s="17">
        <v>4.9000000000000004</v>
      </c>
      <c r="G243" s="21"/>
      <c r="H243" s="17">
        <v>8.0343716177018614</v>
      </c>
      <c r="I243" s="20">
        <f t="shared" si="10"/>
        <v>8.7171858088509317</v>
      </c>
      <c r="J243" s="24">
        <v>1846.5251303429154</v>
      </c>
      <c r="K243" s="22">
        <v>1886</v>
      </c>
      <c r="L243" s="22"/>
      <c r="M243" s="22">
        <v>2056.4</v>
      </c>
      <c r="N243" s="22"/>
      <c r="O243" s="22">
        <v>1807.0502606858308</v>
      </c>
      <c r="P243" s="26">
        <f t="shared" si="11"/>
        <v>1846.5251303429154</v>
      </c>
    </row>
    <row r="244" spans="1:16">
      <c r="A244" s="15">
        <v>41852</v>
      </c>
      <c r="B244" s="16">
        <v>242</v>
      </c>
      <c r="C244" s="20">
        <v>8.6452538649695985</v>
      </c>
      <c r="D244" s="17">
        <v>9.1999999999999993</v>
      </c>
      <c r="E244" s="17"/>
      <c r="F244" s="17">
        <v>5</v>
      </c>
      <c r="G244" s="21"/>
      <c r="H244" s="17">
        <v>8.0905077299391976</v>
      </c>
      <c r="I244" s="20">
        <f t="shared" si="10"/>
        <v>8.6452538649695985</v>
      </c>
      <c r="J244" s="24">
        <v>1834.7068210082712</v>
      </c>
      <c r="K244" s="22">
        <v>1854</v>
      </c>
      <c r="L244" s="22"/>
      <c r="M244" s="22">
        <v>2067.9</v>
      </c>
      <c r="N244" s="22"/>
      <c r="O244" s="22">
        <v>1815.4136420165426</v>
      </c>
      <c r="P244" s="26">
        <f t="shared" si="11"/>
        <v>1834.7068210082712</v>
      </c>
    </row>
    <row r="245" spans="1:16">
      <c r="A245" s="15">
        <v>41883</v>
      </c>
      <c r="B245" s="16">
        <v>243</v>
      </c>
      <c r="C245" s="20">
        <v>8.3671858088509303</v>
      </c>
      <c r="D245" s="17">
        <v>8.6999999999999993</v>
      </c>
      <c r="E245" s="17"/>
      <c r="F245" s="17">
        <v>4.9000000000000004</v>
      </c>
      <c r="G245" s="21"/>
      <c r="H245" s="17">
        <v>8.0343716177018614</v>
      </c>
      <c r="I245" s="20">
        <f t="shared" si="10"/>
        <v>8.3671858088509303</v>
      </c>
      <c r="J245" s="24">
        <v>1875.4789605964334</v>
      </c>
      <c r="K245" s="22">
        <v>1897</v>
      </c>
      <c r="L245" s="22"/>
      <c r="M245" s="22">
        <v>2120.9</v>
      </c>
      <c r="N245" s="22"/>
      <c r="O245" s="22">
        <v>1853.9579211928667</v>
      </c>
      <c r="P245" s="26">
        <f t="shared" si="11"/>
        <v>1875.4789605964334</v>
      </c>
    </row>
    <row r="246" spans="1:16">
      <c r="A246" s="15">
        <v>41913</v>
      </c>
      <c r="B246" s="16">
        <v>244</v>
      </c>
      <c r="C246" s="20">
        <v>8.0110496966135933</v>
      </c>
      <c r="D246" s="17">
        <v>8.1</v>
      </c>
      <c r="E246" s="17"/>
      <c r="F246" s="17">
        <v>4.7</v>
      </c>
      <c r="G246" s="21"/>
      <c r="H246" s="17">
        <v>7.9220993932271861</v>
      </c>
      <c r="I246" s="20">
        <f t="shared" si="10"/>
        <v>8.0110496966135933</v>
      </c>
      <c r="J246" s="24">
        <v>1885.5786678629895</v>
      </c>
      <c r="K246" s="22">
        <v>1898</v>
      </c>
      <c r="L246" s="22"/>
      <c r="M246" s="22">
        <v>2147.3000000000002</v>
      </c>
      <c r="N246" s="22"/>
      <c r="O246" s="22">
        <v>1873.157335725979</v>
      </c>
      <c r="P246" s="26">
        <f t="shared" si="11"/>
        <v>1885.5786678629895</v>
      </c>
    </row>
    <row r="247" spans="1:16">
      <c r="A247" s="15">
        <v>41944</v>
      </c>
      <c r="B247" s="16">
        <v>245</v>
      </c>
      <c r="C247" s="20">
        <v>7.9391177527322618</v>
      </c>
      <c r="D247" s="17">
        <v>7.9</v>
      </c>
      <c r="E247" s="17"/>
      <c r="F247" s="17">
        <v>4.8</v>
      </c>
      <c r="G247" s="21"/>
      <c r="H247" s="17">
        <v>7.9782355054645233</v>
      </c>
      <c r="I247" s="20">
        <f t="shared" si="10"/>
        <v>7.9391177527322618</v>
      </c>
      <c r="J247" s="24">
        <v>1945.8948426829393</v>
      </c>
      <c r="K247" s="22">
        <v>1887</v>
      </c>
      <c r="L247" s="22"/>
      <c r="M247" s="22">
        <v>2328.3000000000002</v>
      </c>
      <c r="N247" s="22"/>
      <c r="O247" s="22">
        <v>2004.7896853658783</v>
      </c>
      <c r="P247" s="26">
        <f t="shared" si="11"/>
        <v>1945.8948426829393</v>
      </c>
    </row>
    <row r="248" spans="1:16">
      <c r="A248" s="15">
        <v>41974</v>
      </c>
      <c r="B248" s="16">
        <v>246</v>
      </c>
      <c r="C248" s="20">
        <v>7.8487774721389174</v>
      </c>
      <c r="D248" s="17">
        <v>8</v>
      </c>
      <c r="E248" s="17"/>
      <c r="F248" s="17">
        <v>4.3</v>
      </c>
      <c r="G248" s="21"/>
      <c r="H248" s="17">
        <v>7.6975549442778348</v>
      </c>
      <c r="I248" s="20">
        <f t="shared" si="10"/>
        <v>7.8487774721389174</v>
      </c>
      <c r="J248" s="24">
        <v>2062.1097245968449</v>
      </c>
      <c r="K248" s="22">
        <v>1903</v>
      </c>
      <c r="L248" s="22"/>
      <c r="M248" s="22">
        <v>2625.9</v>
      </c>
      <c r="N248" s="22"/>
      <c r="O248" s="22">
        <v>2221.2194491936903</v>
      </c>
      <c r="P248" s="26">
        <f t="shared" si="11"/>
        <v>2062.1097245968449</v>
      </c>
    </row>
    <row r="249" spans="1:16">
      <c r="A249" s="15">
        <v>42005</v>
      </c>
      <c r="B249" s="16">
        <v>247</v>
      </c>
      <c r="C249" s="20">
        <v>8.0794580333256061</v>
      </c>
      <c r="D249" s="17">
        <v>7.9</v>
      </c>
      <c r="E249" s="17"/>
      <c r="F249" s="17">
        <v>5.3</v>
      </c>
      <c r="G249" s="21"/>
      <c r="H249" s="17">
        <v>8.2589160666512118</v>
      </c>
      <c r="I249" s="20">
        <f t="shared" si="10"/>
        <v>8.0794580333256061</v>
      </c>
      <c r="J249" s="24">
        <v>1867.8784605101334</v>
      </c>
      <c r="K249" s="22">
        <v>1849</v>
      </c>
      <c r="L249" s="22"/>
      <c r="M249" s="22">
        <v>2166</v>
      </c>
      <c r="N249" s="22"/>
      <c r="O249" s="22">
        <v>1886.7569210202669</v>
      </c>
      <c r="P249" s="26">
        <f t="shared" si="11"/>
        <v>1867.8784605101334</v>
      </c>
    </row>
    <row r="250" spans="1:16">
      <c r="A250" s="15">
        <v>42036</v>
      </c>
      <c r="B250" s="16">
        <v>248</v>
      </c>
      <c r="C250" s="20">
        <v>8.6478663700376188</v>
      </c>
      <c r="D250" s="17">
        <v>8.6999999999999993</v>
      </c>
      <c r="E250" s="17"/>
      <c r="F250" s="17">
        <v>5.9</v>
      </c>
      <c r="G250" s="21"/>
      <c r="H250" s="17">
        <v>8.5957327400752384</v>
      </c>
      <c r="I250" s="20">
        <f t="shared" si="10"/>
        <v>8.6478663700376188</v>
      </c>
      <c r="J250" s="24">
        <v>1862.6788020324843</v>
      </c>
      <c r="K250" s="22">
        <v>1861</v>
      </c>
      <c r="L250" s="22"/>
      <c r="M250" s="22">
        <v>2135.1999999999998</v>
      </c>
      <c r="N250" s="22"/>
      <c r="O250" s="22">
        <v>1864.3576040649689</v>
      </c>
      <c r="P250" s="26">
        <f t="shared" si="11"/>
        <v>1862.6788020324843</v>
      </c>
    </row>
    <row r="251" spans="1:16">
      <c r="A251" s="15">
        <v>42064</v>
      </c>
      <c r="B251" s="16">
        <v>249</v>
      </c>
      <c r="C251" s="20">
        <v>9.0820705383936264</v>
      </c>
      <c r="D251" s="17">
        <v>9.4</v>
      </c>
      <c r="E251" s="17"/>
      <c r="F251" s="17">
        <v>6.2</v>
      </c>
      <c r="G251" s="21"/>
      <c r="H251" s="17">
        <v>8.7641410767872507</v>
      </c>
      <c r="I251" s="20">
        <f t="shared" si="10"/>
        <v>9.0820705383936264</v>
      </c>
      <c r="J251" s="24">
        <v>1881.633303133478</v>
      </c>
      <c r="K251" s="22">
        <v>1896</v>
      </c>
      <c r="L251" s="22"/>
      <c r="M251" s="22">
        <v>2139.1999999999998</v>
      </c>
      <c r="N251" s="22"/>
      <c r="O251" s="22">
        <v>1867.2666062669557</v>
      </c>
      <c r="P251" s="26">
        <f t="shared" si="11"/>
        <v>1881.633303133478</v>
      </c>
    </row>
    <row r="252" spans="1:16">
      <c r="C252" s="101">
        <v>1.9066167869999999</v>
      </c>
      <c r="D252" s="101">
        <v>2.1932594139999999</v>
      </c>
      <c r="E252" s="101">
        <v>1.5040350870000001</v>
      </c>
      <c r="F252" s="101">
        <v>6.304685375</v>
      </c>
      <c r="G252" s="101">
        <v>1.2835930609999999</v>
      </c>
      <c r="H252" s="101">
        <v>2.0510133339999999</v>
      </c>
      <c r="I252" s="101">
        <v>1.9066167869999999</v>
      </c>
      <c r="J252" s="102">
        <v>167939.53</v>
      </c>
      <c r="K252" s="102">
        <v>41367.71</v>
      </c>
      <c r="L252" s="101">
        <v>12163.59619</v>
      </c>
      <c r="M252" s="101">
        <v>159226.2905</v>
      </c>
      <c r="N252" s="101">
        <v>7492.6702180000002</v>
      </c>
      <c r="O252" s="101">
        <v>21507.606970000001</v>
      </c>
    </row>
  </sheetData>
  <mergeCells count="3">
    <mergeCell ref="A1:B1"/>
    <mergeCell ref="C1:I1"/>
    <mergeCell ref="J1:P1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U38"/>
  <sheetViews>
    <sheetView showGridLines="0" zoomScale="80" zoomScaleNormal="80" zoomScalePageLayoutView="80" workbookViewId="0"/>
  </sheetViews>
  <sheetFormatPr defaultColWidth="14.375" defaultRowHeight="15"/>
  <cols>
    <col min="1" max="16384" width="14.375" style="25"/>
  </cols>
  <sheetData>
    <row r="1" spans="1:21" ht="20.25">
      <c r="A1" s="60" t="s">
        <v>12</v>
      </c>
    </row>
    <row r="2" spans="1:21" ht="15.75" thickBot="1">
      <c r="A2" s="122" t="s">
        <v>63</v>
      </c>
      <c r="B2" s="122"/>
      <c r="C2" s="122"/>
      <c r="D2" s="122"/>
      <c r="E2" s="122"/>
      <c r="F2" s="122"/>
      <c r="G2" s="122"/>
      <c r="I2" s="122" t="s">
        <v>64</v>
      </c>
      <c r="J2" s="122"/>
      <c r="K2" s="122"/>
      <c r="L2" s="122"/>
      <c r="M2" s="122"/>
      <c r="N2" s="122"/>
      <c r="O2" s="122"/>
      <c r="Q2" s="122" t="s">
        <v>67</v>
      </c>
      <c r="R2" s="122"/>
      <c r="S2" s="122"/>
      <c r="T2" s="122"/>
      <c r="U2" s="122"/>
    </row>
    <row r="3" spans="1:21" ht="31.5" thickTop="1" thickBot="1">
      <c r="A3" s="125" t="s">
        <v>3</v>
      </c>
      <c r="B3" s="126"/>
      <c r="C3" s="129" t="s">
        <v>4</v>
      </c>
      <c r="D3" s="130"/>
      <c r="E3" s="30" t="s">
        <v>5</v>
      </c>
      <c r="F3" s="130" t="s">
        <v>6</v>
      </c>
      <c r="G3" s="132" t="s">
        <v>7</v>
      </c>
      <c r="I3" s="136" t="s">
        <v>3</v>
      </c>
      <c r="J3" s="137"/>
      <c r="K3" s="31" t="s">
        <v>51</v>
      </c>
      <c r="L3" s="32" t="s">
        <v>52</v>
      </c>
      <c r="M3" s="32" t="s">
        <v>53</v>
      </c>
      <c r="N3" s="32" t="s">
        <v>54</v>
      </c>
      <c r="O3" s="33" t="s">
        <v>7</v>
      </c>
      <c r="Q3" s="123" t="s">
        <v>3</v>
      </c>
      <c r="R3" s="31" t="s">
        <v>68</v>
      </c>
      <c r="S3" s="32" t="s">
        <v>69</v>
      </c>
      <c r="T3" s="32" t="s">
        <v>70</v>
      </c>
      <c r="U3" s="33" t="s">
        <v>71</v>
      </c>
    </row>
    <row r="4" spans="1:21" ht="19.5" thickTop="1" thickBot="1">
      <c r="A4" s="127"/>
      <c r="B4" s="128"/>
      <c r="C4" s="34" t="s">
        <v>1</v>
      </c>
      <c r="D4" s="35" t="s">
        <v>8</v>
      </c>
      <c r="E4" s="35" t="s">
        <v>9</v>
      </c>
      <c r="F4" s="131"/>
      <c r="G4" s="133"/>
      <c r="I4" s="134" t="s">
        <v>10</v>
      </c>
      <c r="J4" s="36" t="s">
        <v>55</v>
      </c>
      <c r="K4" s="37">
        <v>129.25773419608629</v>
      </c>
      <c r="L4" s="38">
        <v>1</v>
      </c>
      <c r="M4" s="39">
        <v>129.25773419608629</v>
      </c>
      <c r="N4" s="39">
        <v>281.2060705259376</v>
      </c>
      <c r="O4" s="40" t="s">
        <v>65</v>
      </c>
      <c r="Q4" s="63" t="s">
        <v>10</v>
      </c>
      <c r="R4" s="64" t="s">
        <v>76</v>
      </c>
      <c r="S4" s="65">
        <v>0.73961488867588654</v>
      </c>
      <c r="T4" s="65">
        <v>0.73698473603624903</v>
      </c>
      <c r="U4" s="66">
        <v>0.67797850268613913</v>
      </c>
    </row>
    <row r="5" spans="1:21" ht="15.75" thickTop="1">
      <c r="A5" s="134" t="s">
        <v>10</v>
      </c>
      <c r="B5" s="36" t="s">
        <v>11</v>
      </c>
      <c r="C5" s="37">
        <v>4.9285136418849476</v>
      </c>
      <c r="D5" s="41">
        <v>0.35309695409581682</v>
      </c>
      <c r="E5" s="42"/>
      <c r="F5" s="39">
        <v>13.957961360798201</v>
      </c>
      <c r="G5" s="43">
        <v>4.0147769699255004E-25</v>
      </c>
      <c r="I5" s="138"/>
      <c r="J5" s="44" t="s">
        <v>56</v>
      </c>
      <c r="K5" s="45">
        <v>45.505830160349369</v>
      </c>
      <c r="L5" s="46">
        <v>99</v>
      </c>
      <c r="M5" s="47">
        <v>0.4596548501045391</v>
      </c>
      <c r="N5" s="48"/>
      <c r="O5" s="49"/>
      <c r="Q5" s="124" t="s">
        <v>72</v>
      </c>
      <c r="R5" s="124"/>
      <c r="S5" s="124"/>
      <c r="T5" s="124"/>
      <c r="U5" s="124"/>
    </row>
    <row r="6" spans="1:21" ht="15.75" thickBot="1">
      <c r="A6" s="135"/>
      <c r="B6" s="50" t="s">
        <v>32</v>
      </c>
      <c r="C6" s="51">
        <v>0.92038275661589841</v>
      </c>
      <c r="D6" s="52">
        <v>5.4885310779856956E-2</v>
      </c>
      <c r="E6" s="52">
        <v>0.86000865616334732</v>
      </c>
      <c r="F6" s="53">
        <v>16.76920005623219</v>
      </c>
      <c r="G6" s="54">
        <v>1.0965315635552054E-30</v>
      </c>
      <c r="I6" s="135"/>
      <c r="J6" s="50" t="s">
        <v>57</v>
      </c>
      <c r="K6" s="55">
        <v>174.76356435643567</v>
      </c>
      <c r="L6" s="56">
        <v>100</v>
      </c>
      <c r="M6" s="57"/>
      <c r="N6" s="57"/>
      <c r="O6" s="58"/>
    </row>
    <row r="7" spans="1:21" ht="15.75" thickTop="1">
      <c r="A7" s="124" t="s">
        <v>50</v>
      </c>
      <c r="B7" s="124"/>
      <c r="C7" s="124"/>
      <c r="D7" s="124"/>
      <c r="E7" s="124"/>
      <c r="F7" s="124"/>
      <c r="G7" s="124"/>
      <c r="I7" s="124" t="s">
        <v>50</v>
      </c>
      <c r="J7" s="124"/>
      <c r="K7" s="124"/>
      <c r="L7" s="124"/>
      <c r="M7" s="124"/>
      <c r="N7" s="124"/>
      <c r="O7" s="124"/>
    </row>
    <row r="8" spans="1:21">
      <c r="A8" s="28"/>
      <c r="B8" s="28"/>
      <c r="C8" s="29"/>
      <c r="D8" s="29"/>
      <c r="E8" s="29"/>
      <c r="F8" s="29"/>
      <c r="G8" s="29"/>
      <c r="I8" s="124" t="s">
        <v>58</v>
      </c>
      <c r="J8" s="124"/>
      <c r="K8" s="124"/>
      <c r="L8" s="124"/>
      <c r="M8" s="124"/>
      <c r="N8" s="124"/>
      <c r="O8" s="124"/>
    </row>
    <row r="9" spans="1:21">
      <c r="A9" s="28"/>
      <c r="B9" s="28"/>
      <c r="C9" s="29"/>
      <c r="D9" s="29"/>
      <c r="E9" s="29"/>
      <c r="F9" s="29"/>
      <c r="G9" s="29"/>
    </row>
    <row r="10" spans="1:21">
      <c r="A10" s="28"/>
      <c r="B10" s="28"/>
      <c r="C10" s="29"/>
      <c r="D10" s="29"/>
      <c r="E10" s="29"/>
      <c r="F10" s="29"/>
      <c r="G10" s="29"/>
    </row>
    <row r="11" spans="1:21" ht="20.25">
      <c r="A11" s="60" t="s">
        <v>13</v>
      </c>
    </row>
    <row r="12" spans="1:21" ht="15.75" thickBot="1">
      <c r="A12" s="122" t="s">
        <v>63</v>
      </c>
      <c r="B12" s="122"/>
      <c r="C12" s="122"/>
      <c r="D12" s="122"/>
      <c r="E12" s="122"/>
      <c r="F12" s="122"/>
      <c r="G12" s="122"/>
      <c r="I12" s="122" t="s">
        <v>64</v>
      </c>
      <c r="J12" s="122"/>
      <c r="K12" s="122"/>
      <c r="L12" s="122"/>
      <c r="M12" s="122"/>
      <c r="N12" s="122"/>
      <c r="O12" s="122"/>
      <c r="Q12" s="122" t="s">
        <v>67</v>
      </c>
      <c r="R12" s="122"/>
      <c r="S12" s="122"/>
      <c r="T12" s="122"/>
      <c r="U12" s="122"/>
    </row>
    <row r="13" spans="1:21" ht="31.5" thickTop="1" thickBot="1">
      <c r="A13" s="125" t="s">
        <v>3</v>
      </c>
      <c r="B13" s="126"/>
      <c r="C13" s="129" t="s">
        <v>4</v>
      </c>
      <c r="D13" s="130"/>
      <c r="E13" s="30" t="s">
        <v>5</v>
      </c>
      <c r="F13" s="130" t="s">
        <v>6</v>
      </c>
      <c r="G13" s="132" t="s">
        <v>7</v>
      </c>
      <c r="I13" s="136" t="s">
        <v>3</v>
      </c>
      <c r="J13" s="137"/>
      <c r="K13" s="31" t="s">
        <v>51</v>
      </c>
      <c r="L13" s="32" t="s">
        <v>52</v>
      </c>
      <c r="M13" s="32" t="s">
        <v>53</v>
      </c>
      <c r="N13" s="32" t="s">
        <v>54</v>
      </c>
      <c r="O13" s="33" t="s">
        <v>7</v>
      </c>
      <c r="Q13" s="123" t="s">
        <v>3</v>
      </c>
      <c r="R13" s="31" t="s">
        <v>68</v>
      </c>
      <c r="S13" s="32" t="s">
        <v>69</v>
      </c>
      <c r="T13" s="32" t="s">
        <v>70</v>
      </c>
      <c r="U13" s="33" t="s">
        <v>71</v>
      </c>
    </row>
    <row r="14" spans="1:21" ht="19.5" thickTop="1" thickBot="1">
      <c r="A14" s="127"/>
      <c r="B14" s="128"/>
      <c r="C14" s="34" t="s">
        <v>1</v>
      </c>
      <c r="D14" s="35" t="s">
        <v>8</v>
      </c>
      <c r="E14" s="35" t="s">
        <v>9</v>
      </c>
      <c r="F14" s="131"/>
      <c r="G14" s="133"/>
      <c r="I14" s="134" t="s">
        <v>10</v>
      </c>
      <c r="J14" s="36" t="s">
        <v>55</v>
      </c>
      <c r="K14" s="37">
        <v>756763.06097883894</v>
      </c>
      <c r="L14" s="38">
        <v>1</v>
      </c>
      <c r="M14" s="39">
        <v>756763.06097883894</v>
      </c>
      <c r="N14" s="39">
        <v>250.97023774369461</v>
      </c>
      <c r="O14" s="40" t="s">
        <v>65</v>
      </c>
      <c r="Q14" s="63" t="s">
        <v>10</v>
      </c>
      <c r="R14" s="64" t="s">
        <v>77</v>
      </c>
      <c r="S14" s="65">
        <v>0.71711880233511749</v>
      </c>
      <c r="T14" s="65">
        <v>0.71426141650011865</v>
      </c>
      <c r="U14" s="67">
        <v>54.912201003926612</v>
      </c>
    </row>
    <row r="15" spans="1:21" ht="15.75" thickTop="1">
      <c r="A15" s="134" t="s">
        <v>10</v>
      </c>
      <c r="B15" s="36" t="s">
        <v>11</v>
      </c>
      <c r="C15" s="37">
        <v>277.70611804258601</v>
      </c>
      <c r="D15" s="39">
        <v>33.258262136552027</v>
      </c>
      <c r="E15" s="42"/>
      <c r="F15" s="39">
        <v>8.3499888509621485</v>
      </c>
      <c r="G15" s="43">
        <v>4.2454104247437665E-13</v>
      </c>
      <c r="I15" s="138"/>
      <c r="J15" s="44" t="s">
        <v>56</v>
      </c>
      <c r="K15" s="45">
        <v>298519.63209046819</v>
      </c>
      <c r="L15" s="46">
        <v>99</v>
      </c>
      <c r="M15" s="59">
        <v>3015.3498190956384</v>
      </c>
      <c r="N15" s="48"/>
      <c r="O15" s="49"/>
      <c r="Q15" s="124" t="s">
        <v>74</v>
      </c>
      <c r="R15" s="124"/>
      <c r="S15" s="124"/>
      <c r="T15" s="124"/>
      <c r="U15" s="124"/>
    </row>
    <row r="16" spans="1:21" ht="30.75" thickBot="1">
      <c r="A16" s="135"/>
      <c r="B16" s="50" t="s">
        <v>2</v>
      </c>
      <c r="C16" s="51">
        <v>0.78485662625183983</v>
      </c>
      <c r="D16" s="52">
        <v>4.9542648312497044E-2</v>
      </c>
      <c r="E16" s="52">
        <v>0.84682867354330738</v>
      </c>
      <c r="F16" s="53">
        <v>15.842040201429061</v>
      </c>
      <c r="G16" s="54">
        <v>6.7290224312383503E-29</v>
      </c>
      <c r="I16" s="135"/>
      <c r="J16" s="50" t="s">
        <v>57</v>
      </c>
      <c r="K16" s="55">
        <v>1055282.6930693071</v>
      </c>
      <c r="L16" s="56">
        <v>100</v>
      </c>
      <c r="M16" s="57"/>
      <c r="N16" s="57"/>
      <c r="O16" s="58"/>
    </row>
    <row r="17" spans="1:21" ht="15.75" thickTop="1">
      <c r="A17" s="124" t="s">
        <v>60</v>
      </c>
      <c r="B17" s="124"/>
      <c r="C17" s="124"/>
      <c r="D17" s="124"/>
      <c r="E17" s="124"/>
      <c r="F17" s="124"/>
      <c r="G17" s="124"/>
      <c r="I17" s="124" t="s">
        <v>60</v>
      </c>
      <c r="J17" s="124"/>
      <c r="K17" s="124"/>
      <c r="L17" s="124"/>
      <c r="M17" s="124"/>
      <c r="N17" s="124"/>
      <c r="O17" s="124"/>
    </row>
    <row r="18" spans="1:21">
      <c r="I18" s="124" t="s">
        <v>61</v>
      </c>
      <c r="J18" s="124"/>
      <c r="K18" s="124"/>
      <c r="L18" s="124"/>
      <c r="M18" s="124"/>
      <c r="N18" s="124"/>
      <c r="O18" s="124"/>
    </row>
    <row r="19" spans="1:21">
      <c r="I19" s="28"/>
      <c r="J19" s="28"/>
      <c r="K19" s="28"/>
      <c r="L19" s="28"/>
      <c r="M19" s="28"/>
      <c r="N19" s="28"/>
      <c r="O19" s="28"/>
    </row>
    <row r="21" spans="1:21" ht="20.25">
      <c r="A21" s="60" t="s">
        <v>14</v>
      </c>
    </row>
    <row r="22" spans="1:21" ht="15.75" thickBot="1">
      <c r="A22" s="122" t="s">
        <v>63</v>
      </c>
      <c r="B22" s="122"/>
      <c r="C22" s="122"/>
      <c r="D22" s="122"/>
      <c r="E22" s="122"/>
      <c r="F22" s="122"/>
      <c r="G22" s="122"/>
      <c r="I22" s="122" t="s">
        <v>64</v>
      </c>
      <c r="J22" s="122"/>
      <c r="K22" s="122"/>
      <c r="L22" s="122"/>
      <c r="M22" s="122"/>
      <c r="N22" s="122"/>
      <c r="O22" s="122"/>
      <c r="Q22" s="122" t="s">
        <v>67</v>
      </c>
      <c r="R22" s="122"/>
      <c r="S22" s="122"/>
      <c r="T22" s="122"/>
      <c r="U22" s="122"/>
    </row>
    <row r="23" spans="1:21" ht="31.5" thickTop="1" thickBot="1">
      <c r="A23" s="125" t="s">
        <v>3</v>
      </c>
      <c r="B23" s="126"/>
      <c r="C23" s="129" t="s">
        <v>4</v>
      </c>
      <c r="D23" s="130"/>
      <c r="E23" s="30" t="s">
        <v>5</v>
      </c>
      <c r="F23" s="130" t="s">
        <v>6</v>
      </c>
      <c r="G23" s="132" t="s">
        <v>7</v>
      </c>
      <c r="I23" s="136" t="s">
        <v>3</v>
      </c>
      <c r="J23" s="137"/>
      <c r="K23" s="31" t="s">
        <v>51</v>
      </c>
      <c r="L23" s="32" t="s">
        <v>52</v>
      </c>
      <c r="M23" s="32" t="s">
        <v>53</v>
      </c>
      <c r="N23" s="32" t="s">
        <v>54</v>
      </c>
      <c r="O23" s="33" t="s">
        <v>7</v>
      </c>
      <c r="Q23" s="123" t="s">
        <v>3</v>
      </c>
      <c r="R23" s="31" t="s">
        <v>68</v>
      </c>
      <c r="S23" s="32" t="s">
        <v>69</v>
      </c>
      <c r="T23" s="32" t="s">
        <v>70</v>
      </c>
      <c r="U23" s="33" t="s">
        <v>71</v>
      </c>
    </row>
    <row r="24" spans="1:21" ht="19.5" thickTop="1" thickBot="1">
      <c r="A24" s="127"/>
      <c r="B24" s="128"/>
      <c r="C24" s="34" t="s">
        <v>1</v>
      </c>
      <c r="D24" s="35" t="s">
        <v>8</v>
      </c>
      <c r="E24" s="35" t="s">
        <v>9</v>
      </c>
      <c r="F24" s="131"/>
      <c r="G24" s="133"/>
      <c r="I24" s="134" t="s">
        <v>10</v>
      </c>
      <c r="J24" s="36" t="s">
        <v>55</v>
      </c>
      <c r="K24" s="37">
        <v>323.57041022126015</v>
      </c>
      <c r="L24" s="38">
        <v>1</v>
      </c>
      <c r="M24" s="39">
        <v>323.57041022126015</v>
      </c>
      <c r="N24" s="39">
        <v>847.19464536955184</v>
      </c>
      <c r="O24" s="40" t="s">
        <v>65</v>
      </c>
      <c r="Q24" s="63" t="s">
        <v>10</v>
      </c>
      <c r="R24" s="64" t="s">
        <v>78</v>
      </c>
      <c r="S24" s="65">
        <v>0.84533942511452465</v>
      </c>
      <c r="T24" s="65">
        <v>0.8443416149539732</v>
      </c>
      <c r="U24" s="66">
        <v>0.61800615246930846</v>
      </c>
    </row>
    <row r="25" spans="1:21" ht="15.75" thickTop="1">
      <c r="A25" s="134" t="s">
        <v>10</v>
      </c>
      <c r="B25" s="36" t="s">
        <v>11</v>
      </c>
      <c r="C25" s="37">
        <v>5.2837021180723172</v>
      </c>
      <c r="D25" s="41">
        <v>0.16759710784304496</v>
      </c>
      <c r="E25" s="42"/>
      <c r="F25" s="39">
        <v>31.526212988236736</v>
      </c>
      <c r="G25" s="43">
        <v>2.605465070773691E-69</v>
      </c>
      <c r="I25" s="138"/>
      <c r="J25" s="44" t="s">
        <v>56</v>
      </c>
      <c r="K25" s="45">
        <v>59.199398695937312</v>
      </c>
      <c r="L25" s="46">
        <v>155</v>
      </c>
      <c r="M25" s="47">
        <v>0.38193160448991814</v>
      </c>
      <c r="N25" s="48"/>
      <c r="O25" s="49"/>
      <c r="Q25" s="124" t="s">
        <v>73</v>
      </c>
      <c r="R25" s="124"/>
      <c r="S25" s="124"/>
      <c r="T25" s="124"/>
      <c r="U25" s="124"/>
    </row>
    <row r="26" spans="1:21" ht="15.75" thickBot="1">
      <c r="A26" s="135"/>
      <c r="B26" s="50" t="s">
        <v>37</v>
      </c>
      <c r="C26" s="51">
        <v>0.56136112237337632</v>
      </c>
      <c r="D26" s="52">
        <v>1.9286380502945028E-2</v>
      </c>
      <c r="E26" s="52">
        <v>0.91942341992931886</v>
      </c>
      <c r="F26" s="53">
        <v>29.10660827663628</v>
      </c>
      <c r="G26" s="54">
        <v>1.0446578925626305E-64</v>
      </c>
      <c r="I26" s="135"/>
      <c r="J26" s="50" t="s">
        <v>57</v>
      </c>
      <c r="K26" s="55">
        <v>382.76980891719745</v>
      </c>
      <c r="L26" s="56">
        <v>156</v>
      </c>
      <c r="M26" s="57"/>
      <c r="N26" s="57"/>
      <c r="O26" s="58"/>
    </row>
    <row r="27" spans="1:21" ht="15" customHeight="1" thickTop="1">
      <c r="A27" s="124" t="s">
        <v>50</v>
      </c>
      <c r="B27" s="124"/>
      <c r="C27" s="124"/>
      <c r="D27" s="124"/>
      <c r="E27" s="124"/>
      <c r="F27" s="124"/>
      <c r="G27" s="124"/>
      <c r="I27" s="124" t="s">
        <v>50</v>
      </c>
      <c r="J27" s="124"/>
      <c r="K27" s="124"/>
      <c r="L27" s="124"/>
      <c r="M27" s="124"/>
      <c r="N27" s="124"/>
      <c r="O27" s="124"/>
    </row>
    <row r="28" spans="1:21">
      <c r="I28" s="124" t="s">
        <v>59</v>
      </c>
      <c r="J28" s="124"/>
      <c r="K28" s="124"/>
      <c r="L28" s="124"/>
      <c r="M28" s="124"/>
      <c r="N28" s="124"/>
      <c r="O28" s="124"/>
    </row>
    <row r="29" spans="1:21">
      <c r="I29" s="28"/>
      <c r="J29" s="28"/>
      <c r="K29" s="28"/>
      <c r="L29" s="28"/>
      <c r="M29" s="28"/>
      <c r="N29" s="28"/>
      <c r="O29" s="28"/>
    </row>
    <row r="30" spans="1:21">
      <c r="I30" s="28"/>
      <c r="J30" s="28"/>
      <c r="K30" s="28"/>
      <c r="L30" s="28"/>
      <c r="M30" s="28"/>
      <c r="N30" s="28"/>
      <c r="O30" s="28"/>
    </row>
    <row r="31" spans="1:21" ht="20.25">
      <c r="A31" s="60" t="s">
        <v>15</v>
      </c>
    </row>
    <row r="32" spans="1:21" ht="15.75" thickBot="1">
      <c r="A32" s="122" t="s">
        <v>63</v>
      </c>
      <c r="B32" s="122"/>
      <c r="C32" s="122"/>
      <c r="D32" s="122"/>
      <c r="E32" s="122"/>
      <c r="F32" s="122"/>
      <c r="G32" s="122"/>
      <c r="I32" s="122" t="s">
        <v>64</v>
      </c>
      <c r="J32" s="122"/>
      <c r="K32" s="122"/>
      <c r="L32" s="122"/>
      <c r="M32" s="122"/>
      <c r="N32" s="122"/>
      <c r="O32" s="122"/>
      <c r="Q32" s="122" t="s">
        <v>67</v>
      </c>
      <c r="R32" s="122"/>
      <c r="S32" s="122"/>
      <c r="T32" s="122"/>
      <c r="U32" s="122"/>
    </row>
    <row r="33" spans="1:21" ht="31.5" thickTop="1" thickBot="1">
      <c r="A33" s="125" t="s">
        <v>3</v>
      </c>
      <c r="B33" s="126"/>
      <c r="C33" s="129" t="s">
        <v>4</v>
      </c>
      <c r="D33" s="130"/>
      <c r="E33" s="30" t="s">
        <v>5</v>
      </c>
      <c r="F33" s="130" t="s">
        <v>6</v>
      </c>
      <c r="G33" s="132" t="s">
        <v>7</v>
      </c>
      <c r="I33" s="136" t="s">
        <v>3</v>
      </c>
      <c r="J33" s="137"/>
      <c r="K33" s="31" t="s">
        <v>51</v>
      </c>
      <c r="L33" s="32" t="s">
        <v>52</v>
      </c>
      <c r="M33" s="32" t="s">
        <v>53</v>
      </c>
      <c r="N33" s="32" t="s">
        <v>54</v>
      </c>
      <c r="O33" s="33" t="s">
        <v>7</v>
      </c>
      <c r="Q33" s="123" t="s">
        <v>3</v>
      </c>
      <c r="R33" s="31" t="s">
        <v>68</v>
      </c>
      <c r="S33" s="32" t="s">
        <v>69</v>
      </c>
      <c r="T33" s="32" t="s">
        <v>70</v>
      </c>
      <c r="U33" s="33" t="s">
        <v>71</v>
      </c>
    </row>
    <row r="34" spans="1:21" ht="19.5" thickTop="1" thickBot="1">
      <c r="A34" s="127"/>
      <c r="B34" s="128"/>
      <c r="C34" s="34" t="s">
        <v>1</v>
      </c>
      <c r="D34" s="35" t="s">
        <v>8</v>
      </c>
      <c r="E34" s="35" t="s">
        <v>9</v>
      </c>
      <c r="F34" s="131"/>
      <c r="G34" s="133"/>
      <c r="I34" s="134" t="s">
        <v>10</v>
      </c>
      <c r="J34" s="36" t="s">
        <v>55</v>
      </c>
      <c r="K34" s="37">
        <v>15965106.078228345</v>
      </c>
      <c r="L34" s="38">
        <v>1</v>
      </c>
      <c r="M34" s="39">
        <v>15965106.078228345</v>
      </c>
      <c r="N34" s="39">
        <v>2027.4779353426939</v>
      </c>
      <c r="O34" s="40" t="s">
        <v>65</v>
      </c>
      <c r="Q34" s="63" t="s">
        <v>10</v>
      </c>
      <c r="R34" s="64" t="s">
        <v>79</v>
      </c>
      <c r="S34" s="65">
        <v>0.92897980891813148</v>
      </c>
      <c r="T34" s="65">
        <v>0.92852161413695811</v>
      </c>
      <c r="U34" s="67">
        <v>88.737632155223395</v>
      </c>
    </row>
    <row r="35" spans="1:21" ht="15.75" thickTop="1">
      <c r="A35" s="134" t="s">
        <v>10</v>
      </c>
      <c r="B35" s="36" t="s">
        <v>11</v>
      </c>
      <c r="C35" s="37">
        <v>311.53222864445661</v>
      </c>
      <c r="D35" s="39">
        <v>23.027706735020406</v>
      </c>
      <c r="E35" s="42"/>
      <c r="F35" s="39">
        <v>13.52858242591218</v>
      </c>
      <c r="G35" s="43">
        <v>4.9476571299400987E-28</v>
      </c>
      <c r="I35" s="138"/>
      <c r="J35" s="44" t="s">
        <v>56</v>
      </c>
      <c r="K35" s="45">
        <v>1220526.9408799394</v>
      </c>
      <c r="L35" s="46">
        <v>155</v>
      </c>
      <c r="M35" s="59">
        <v>7874.3673605157373</v>
      </c>
      <c r="N35" s="48"/>
      <c r="O35" s="49"/>
      <c r="Q35" s="124" t="s">
        <v>75</v>
      </c>
      <c r="R35" s="124"/>
      <c r="S35" s="124"/>
      <c r="T35" s="124"/>
      <c r="U35" s="124"/>
    </row>
    <row r="36" spans="1:21" ht="30.75" thickBot="1">
      <c r="A36" s="135"/>
      <c r="B36" s="50" t="s">
        <v>30</v>
      </c>
      <c r="C36" s="51">
        <v>0.72725055049668064</v>
      </c>
      <c r="D36" s="52">
        <v>1.6151244454597962E-2</v>
      </c>
      <c r="E36" s="52">
        <v>0.96383598652370905</v>
      </c>
      <c r="F36" s="53">
        <v>45.027524197347269</v>
      </c>
      <c r="G36" s="54">
        <v>6.3672471405401219E-91</v>
      </c>
      <c r="I36" s="135"/>
      <c r="J36" s="50" t="s">
        <v>57</v>
      </c>
      <c r="K36" s="55">
        <v>17185633.019108284</v>
      </c>
      <c r="L36" s="56">
        <v>156</v>
      </c>
      <c r="M36" s="57"/>
      <c r="N36" s="57"/>
      <c r="O36" s="58"/>
    </row>
    <row r="37" spans="1:21" ht="15.75" thickTop="1">
      <c r="A37" s="124" t="s">
        <v>60</v>
      </c>
      <c r="B37" s="124"/>
      <c r="C37" s="124"/>
      <c r="D37" s="124"/>
      <c r="E37" s="124"/>
      <c r="F37" s="124"/>
      <c r="G37" s="124"/>
      <c r="I37" s="124" t="s">
        <v>60</v>
      </c>
      <c r="J37" s="124"/>
      <c r="K37" s="124"/>
      <c r="L37" s="124"/>
      <c r="M37" s="124"/>
      <c r="N37" s="124"/>
      <c r="O37" s="124"/>
    </row>
    <row r="38" spans="1:21">
      <c r="I38" s="124" t="s">
        <v>62</v>
      </c>
      <c r="J38" s="124"/>
      <c r="K38" s="124"/>
      <c r="L38" s="124"/>
      <c r="M38" s="124"/>
      <c r="N38" s="124"/>
      <c r="O38" s="124"/>
    </row>
  </sheetData>
  <mergeCells count="60">
    <mergeCell ref="F3:F4"/>
    <mergeCell ref="G3:G4"/>
    <mergeCell ref="I4:I6"/>
    <mergeCell ref="A17:G17"/>
    <mergeCell ref="I14:I16"/>
    <mergeCell ref="I17:O17"/>
    <mergeCell ref="A15:A16"/>
    <mergeCell ref="I2:O2"/>
    <mergeCell ref="I3:J3"/>
    <mergeCell ref="A5:A6"/>
    <mergeCell ref="A7:G7"/>
    <mergeCell ref="A12:G12"/>
    <mergeCell ref="A13:B14"/>
    <mergeCell ref="C13:D13"/>
    <mergeCell ref="F13:F14"/>
    <mergeCell ref="G13:G14"/>
    <mergeCell ref="A2:G2"/>
    <mergeCell ref="A3:B4"/>
    <mergeCell ref="C3:D3"/>
    <mergeCell ref="I28:O28"/>
    <mergeCell ref="I7:O7"/>
    <mergeCell ref="I8:O8"/>
    <mergeCell ref="I12:O12"/>
    <mergeCell ref="I13:J13"/>
    <mergeCell ref="F23:F24"/>
    <mergeCell ref="G23:G24"/>
    <mergeCell ref="A25:A26"/>
    <mergeCell ref="A27:G27"/>
    <mergeCell ref="I22:O22"/>
    <mergeCell ref="I23:J23"/>
    <mergeCell ref="I24:I26"/>
    <mergeCell ref="I27:O27"/>
    <mergeCell ref="I18:O18"/>
    <mergeCell ref="I38:O38"/>
    <mergeCell ref="A32:G32"/>
    <mergeCell ref="A33:B34"/>
    <mergeCell ref="C33:D33"/>
    <mergeCell ref="F33:F34"/>
    <mergeCell ref="G33:G34"/>
    <mergeCell ref="A35:A36"/>
    <mergeCell ref="A37:G37"/>
    <mergeCell ref="I33:J33"/>
    <mergeCell ref="I34:I36"/>
    <mergeCell ref="I37:O37"/>
    <mergeCell ref="I32:O32"/>
    <mergeCell ref="A22:G22"/>
    <mergeCell ref="A23:B24"/>
    <mergeCell ref="C23:D23"/>
    <mergeCell ref="Q32:U32"/>
    <mergeCell ref="Q33"/>
    <mergeCell ref="Q35:U35"/>
    <mergeCell ref="Q2:U2"/>
    <mergeCell ref="Q3"/>
    <mergeCell ref="Q5:U5"/>
    <mergeCell ref="Q22:U22"/>
    <mergeCell ref="Q23"/>
    <mergeCell ref="Q25:U25"/>
    <mergeCell ref="Q12:U12"/>
    <mergeCell ref="Q13"/>
    <mergeCell ref="Q15:U15"/>
  </mergeCells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AD252"/>
  <sheetViews>
    <sheetView workbookViewId="0">
      <pane xSplit="1" ySplit="1" topLeftCell="E82" activePane="bottomRight" state="frozen"/>
      <selection sqref="A1:AD1"/>
      <selection pane="topRight" sqref="A1:AD1"/>
      <selection pane="bottomLeft" sqref="A1:AD1"/>
      <selection pane="bottomRight" activeCell="Q1" sqref="Q1:Q102"/>
    </sheetView>
  </sheetViews>
  <sheetFormatPr defaultColWidth="8.875" defaultRowHeight="15.75"/>
  <cols>
    <col min="1" max="2" width="8.875" style="3"/>
    <col min="3" max="8" width="9.125" style="3" bestFit="1" customWidth="1"/>
    <col min="9" max="9" width="10.5" style="3" bestFit="1" customWidth="1"/>
    <col min="10" max="12" width="9.125" style="3" bestFit="1" customWidth="1"/>
    <col min="13" max="13" width="10.5" style="3" bestFit="1" customWidth="1"/>
    <col min="14" max="20" width="9.125" style="3" bestFit="1" customWidth="1"/>
    <col min="21" max="21" width="10.5" style="3" bestFit="1" customWidth="1"/>
    <col min="22" max="26" width="9.125" style="3" bestFit="1" customWidth="1"/>
    <col min="27" max="27" width="10.5" style="3" bestFit="1" customWidth="1"/>
    <col min="28" max="28" width="9.125" style="3" bestFit="1" customWidth="1"/>
    <col min="29" max="29" width="10.5" style="3" bestFit="1" customWidth="1"/>
    <col min="30" max="30" width="9.125" style="3" bestFit="1" customWidth="1"/>
    <col min="31" max="16384" width="8.875" style="3"/>
  </cols>
  <sheetData>
    <row r="1" spans="1:30" s="2" customFormat="1" ht="47.25">
      <c r="A1" s="2" t="s">
        <v>0</v>
      </c>
      <c r="B1" s="2" t="s">
        <v>34</v>
      </c>
      <c r="C1" s="2" t="s">
        <v>33</v>
      </c>
      <c r="D1" s="2" t="s">
        <v>20</v>
      </c>
      <c r="E1" s="2" t="s">
        <v>32</v>
      </c>
      <c r="F1" s="2" t="s">
        <v>36</v>
      </c>
      <c r="G1" s="2" t="s">
        <v>37</v>
      </c>
      <c r="H1" s="2" t="s">
        <v>35</v>
      </c>
      <c r="I1" s="2" t="s">
        <v>31</v>
      </c>
      <c r="J1" s="2" t="s">
        <v>21</v>
      </c>
      <c r="K1" s="2" t="s">
        <v>2</v>
      </c>
      <c r="L1" s="2" t="s">
        <v>22</v>
      </c>
      <c r="M1" s="2" t="s">
        <v>30</v>
      </c>
      <c r="N1" s="2" t="s">
        <v>23</v>
      </c>
      <c r="O1" s="2" t="s">
        <v>16</v>
      </c>
      <c r="P1" s="2" t="s">
        <v>38</v>
      </c>
      <c r="Q1" s="2" t="s">
        <v>17</v>
      </c>
      <c r="R1" s="2" t="s">
        <v>39</v>
      </c>
      <c r="S1" s="2" t="s">
        <v>18</v>
      </c>
      <c r="T1" s="2" t="s">
        <v>24</v>
      </c>
      <c r="U1" s="2" t="s">
        <v>19</v>
      </c>
      <c r="V1" s="2" t="s">
        <v>25</v>
      </c>
      <c r="W1" s="11" t="s">
        <v>41</v>
      </c>
      <c r="X1" s="2" t="s">
        <v>40</v>
      </c>
      <c r="Y1" s="2" t="s">
        <v>282</v>
      </c>
      <c r="Z1" s="2" t="s">
        <v>283</v>
      </c>
      <c r="AA1" s="61" t="s">
        <v>66</v>
      </c>
      <c r="AB1" s="2" t="s">
        <v>285</v>
      </c>
      <c r="AC1" s="2" t="s">
        <v>284</v>
      </c>
      <c r="AD1" s="2" t="s">
        <v>287</v>
      </c>
    </row>
    <row r="2" spans="1:30">
      <c r="A2" s="4">
        <v>34516</v>
      </c>
      <c r="B2" s="3">
        <v>1</v>
      </c>
      <c r="C2" s="8">
        <v>9</v>
      </c>
      <c r="D2" s="8"/>
      <c r="E2" s="8">
        <v>5.4619999999999997</v>
      </c>
      <c r="F2" s="8"/>
      <c r="G2" s="8"/>
      <c r="H2" s="8"/>
      <c r="I2" s="8">
        <v>426</v>
      </c>
      <c r="J2" s="8"/>
      <c r="K2" s="8">
        <v>341.21</v>
      </c>
      <c r="L2" s="8"/>
      <c r="M2" s="8"/>
      <c r="N2" s="8"/>
      <c r="O2" s="8">
        <f>Regressões!$C$5+Regressões!$C$6*'Plan Cálculo'!E2</f>
        <v>9.9556442585209837</v>
      </c>
      <c r="P2" s="8"/>
      <c r="Q2" s="8">
        <f>Regressões!$C$15+Regressões!$C$16*'Plan Cálculo'!K2</f>
        <v>545.50704748597627</v>
      </c>
      <c r="R2" s="8"/>
      <c r="S2" s="8"/>
      <c r="T2" s="8"/>
      <c r="U2" s="8"/>
      <c r="V2" s="8"/>
      <c r="W2" s="12">
        <f>AVERAGE(O2,C2)</f>
        <v>9.4778221292604918</v>
      </c>
      <c r="X2" s="8"/>
      <c r="Y2" s="8">
        <f>AVERAGE(O2,E2,C2)</f>
        <v>8.1392147528403278</v>
      </c>
      <c r="Z2" s="8"/>
      <c r="AA2" s="62">
        <f t="shared" ref="AA2:AA33" si="0">AVERAGE(Q2,I2)</f>
        <v>485.75352374298814</v>
      </c>
      <c r="AB2" s="8"/>
      <c r="AC2" s="8">
        <f t="shared" ref="AC2:AC33" si="1">AVERAGE(Q2,K2,I2)</f>
        <v>437.57234916199212</v>
      </c>
      <c r="AD2" s="8"/>
    </row>
    <row r="3" spans="1:30">
      <c r="A3" s="4">
        <v>34547</v>
      </c>
      <c r="B3" s="3">
        <v>2</v>
      </c>
      <c r="C3" s="8">
        <v>8.9</v>
      </c>
      <c r="D3" s="8">
        <f>C3-C2</f>
        <v>-9.9999999999999645E-2</v>
      </c>
      <c r="E3" s="8">
        <v>5.4960000000000004</v>
      </c>
      <c r="F3" s="8">
        <f>E3-E2</f>
        <v>3.4000000000000696E-2</v>
      </c>
      <c r="G3" s="8"/>
      <c r="H3" s="8"/>
      <c r="I3" s="8">
        <v>464</v>
      </c>
      <c r="J3" s="8">
        <f>(I3-I2)/I2</f>
        <v>8.9201877934272297E-2</v>
      </c>
      <c r="K3" s="8">
        <v>363.88</v>
      </c>
      <c r="L3" s="8">
        <f>(K3-K2)/K2</f>
        <v>6.6440022273673155E-2</v>
      </c>
      <c r="M3" s="8"/>
      <c r="N3" s="8"/>
      <c r="O3" s="8">
        <f>Regressões!$C$5+Regressões!$C$6*'Plan Cálculo'!E3</f>
        <v>9.9869372722459246</v>
      </c>
      <c r="P3" s="8">
        <f>O3-O2</f>
        <v>3.1293013724940977E-2</v>
      </c>
      <c r="Q3" s="8">
        <f>Regressões!$C$15+Regressões!$C$16*'Plan Cálculo'!K3</f>
        <v>563.29974720310543</v>
      </c>
      <c r="R3" s="8">
        <f t="shared" ref="R3:R34" si="2">(Q3-Q2)/Q2</f>
        <v>3.2616809991967269E-2</v>
      </c>
      <c r="S3" s="8"/>
      <c r="T3" s="8"/>
      <c r="U3" s="8"/>
      <c r="V3" s="8"/>
      <c r="W3" s="12">
        <f t="shared" ref="W3:W66" si="3">AVERAGE(O3,C3)</f>
        <v>9.4434686361229616</v>
      </c>
      <c r="X3" s="8">
        <f>W3-W2</f>
        <v>-3.4353493137530222E-2</v>
      </c>
      <c r="Y3" s="8">
        <f t="shared" ref="Y3:Y66" si="4">AVERAGE(O3,E3,C3)</f>
        <v>8.1276457574153085</v>
      </c>
      <c r="Z3" s="8">
        <f>Y3-Y2</f>
        <v>-1.1568995425019324E-2</v>
      </c>
      <c r="AA3" s="62">
        <f t="shared" si="0"/>
        <v>513.64987360155271</v>
      </c>
      <c r="AB3" s="8">
        <f>(AA3-AA2)/AA2</f>
        <v>5.7429022117242566E-2</v>
      </c>
      <c r="AC3" s="8">
        <f t="shared" si="1"/>
        <v>463.7265824010351</v>
      </c>
      <c r="AD3" s="8">
        <f t="shared" ref="AD3:AD66" si="5">(AC3-AC2)/AC2</f>
        <v>5.9771220208799151E-2</v>
      </c>
    </row>
    <row r="4" spans="1:30">
      <c r="A4" s="4">
        <v>34578</v>
      </c>
      <c r="B4" s="3">
        <v>3</v>
      </c>
      <c r="C4" s="8">
        <v>8.6999999999999993</v>
      </c>
      <c r="D4" s="8">
        <f t="shared" ref="D4:D67" si="6">C4-C3</f>
        <v>-0.20000000000000107</v>
      </c>
      <c r="E4" s="8">
        <v>5.05</v>
      </c>
      <c r="F4" s="8">
        <f t="shared" ref="F4:F67" si="7">E4-E3</f>
        <v>-0.44600000000000062</v>
      </c>
      <c r="G4" s="8"/>
      <c r="H4" s="8"/>
      <c r="I4" s="8">
        <v>493</v>
      </c>
      <c r="J4" s="8">
        <f t="shared" ref="J4:L67" si="8">(I4-I3)/I3</f>
        <v>6.25E-2</v>
      </c>
      <c r="K4" s="8">
        <v>374.09</v>
      </c>
      <c r="L4" s="8">
        <f t="shared" si="8"/>
        <v>2.8058700670550676E-2</v>
      </c>
      <c r="M4" s="8"/>
      <c r="N4" s="8"/>
      <c r="O4" s="8">
        <f>Regressões!$C$5+Regressões!$C$6*'Plan Cálculo'!E4</f>
        <v>9.5764465627952333</v>
      </c>
      <c r="P4" s="8">
        <f t="shared" ref="P4:P67" si="9">O4-O3</f>
        <v>-0.41049070945069133</v>
      </c>
      <c r="Q4" s="8">
        <f>Regressões!$C$15+Regressões!$C$16*'Plan Cálculo'!K4</f>
        <v>571.31313335713673</v>
      </c>
      <c r="R4" s="8">
        <f t="shared" si="2"/>
        <v>1.4225793982367922E-2</v>
      </c>
      <c r="S4" s="8"/>
      <c r="T4" s="8"/>
      <c r="U4" s="8"/>
      <c r="V4" s="8"/>
      <c r="W4" s="12">
        <f t="shared" si="3"/>
        <v>9.1382232813976163</v>
      </c>
      <c r="X4" s="8">
        <f t="shared" ref="X4:Z67" si="10">W4-W3</f>
        <v>-0.30524535472534531</v>
      </c>
      <c r="Y4" s="8">
        <f t="shared" si="4"/>
        <v>7.7754821875984108</v>
      </c>
      <c r="Z4" s="8">
        <f t="shared" si="10"/>
        <v>-0.35216356981689767</v>
      </c>
      <c r="AA4" s="62">
        <f t="shared" si="0"/>
        <v>532.15656667856842</v>
      </c>
      <c r="AB4" s="8">
        <f t="shared" ref="AB4:AB67" si="11">(AA4-AA3)/AA3</f>
        <v>3.6029782207970873E-2</v>
      </c>
      <c r="AC4" s="8">
        <f t="shared" si="1"/>
        <v>479.46771111904559</v>
      </c>
      <c r="AD4" s="8">
        <f t="shared" si="5"/>
        <v>3.3944848786773688E-2</v>
      </c>
    </row>
    <row r="5" spans="1:30">
      <c r="A5" s="4">
        <v>34608</v>
      </c>
      <c r="B5" s="3">
        <v>4</v>
      </c>
      <c r="C5" s="8">
        <v>8.6999999999999993</v>
      </c>
      <c r="D5" s="8">
        <f t="shared" si="6"/>
        <v>0</v>
      </c>
      <c r="E5" s="8">
        <v>4.53</v>
      </c>
      <c r="F5" s="8">
        <f t="shared" si="7"/>
        <v>-0.51999999999999957</v>
      </c>
      <c r="G5" s="8"/>
      <c r="H5" s="8"/>
      <c r="I5" s="8">
        <v>510</v>
      </c>
      <c r="J5" s="8">
        <f t="shared" si="8"/>
        <v>3.4482758620689655E-2</v>
      </c>
      <c r="K5" s="8">
        <v>371.02</v>
      </c>
      <c r="L5" s="8">
        <f t="shared" si="8"/>
        <v>-8.2065813039642697E-3</v>
      </c>
      <c r="M5" s="8"/>
      <c r="N5" s="8"/>
      <c r="O5" s="8">
        <f>Regressões!$C$5+Regressões!$C$6*'Plan Cálculo'!E5</f>
        <v>9.0978475293549685</v>
      </c>
      <c r="P5" s="8">
        <f t="shared" si="9"/>
        <v>-0.47859903344026478</v>
      </c>
      <c r="Q5" s="8">
        <f>Regressões!$C$15+Regressões!$C$16*'Plan Cálculo'!K5</f>
        <v>568.9036235145436</v>
      </c>
      <c r="R5" s="8">
        <f t="shared" si="2"/>
        <v>-4.2174942284880336E-3</v>
      </c>
      <c r="S5" s="8"/>
      <c r="T5" s="8"/>
      <c r="U5" s="8"/>
      <c r="V5" s="8"/>
      <c r="W5" s="12">
        <f t="shared" si="3"/>
        <v>8.8989237646774839</v>
      </c>
      <c r="X5" s="8">
        <f t="shared" si="10"/>
        <v>-0.23929951672013239</v>
      </c>
      <c r="Y5" s="8">
        <f t="shared" si="4"/>
        <v>7.4426158431183227</v>
      </c>
      <c r="Z5" s="8">
        <f t="shared" si="10"/>
        <v>-0.33286634448008812</v>
      </c>
      <c r="AA5" s="62">
        <f t="shared" si="0"/>
        <v>539.4518117572718</v>
      </c>
      <c r="AB5" s="8">
        <f t="shared" si="11"/>
        <v>1.3708832203718395E-2</v>
      </c>
      <c r="AC5" s="8">
        <f t="shared" si="1"/>
        <v>483.30787450484786</v>
      </c>
      <c r="AD5" s="8">
        <f t="shared" si="5"/>
        <v>8.0092220951429368E-3</v>
      </c>
    </row>
    <row r="6" spans="1:30">
      <c r="A6" s="4">
        <v>34639</v>
      </c>
      <c r="B6" s="3">
        <v>5</v>
      </c>
      <c r="C6" s="8">
        <v>8.1</v>
      </c>
      <c r="D6" s="8">
        <f t="shared" si="6"/>
        <v>-0.59999999999999964</v>
      </c>
      <c r="E6" s="8">
        <v>4.0060000000000002</v>
      </c>
      <c r="F6" s="8">
        <f t="shared" si="7"/>
        <v>-0.52400000000000002</v>
      </c>
      <c r="G6" s="8"/>
      <c r="H6" s="8"/>
      <c r="I6" s="8">
        <v>548</v>
      </c>
      <c r="J6" s="8">
        <f t="shared" si="8"/>
        <v>7.4509803921568626E-2</v>
      </c>
      <c r="K6" s="8">
        <v>405.66</v>
      </c>
      <c r="L6" s="8">
        <f t="shared" si="8"/>
        <v>9.3364239124575615E-2</v>
      </c>
      <c r="M6" s="8"/>
      <c r="N6" s="8"/>
      <c r="O6" s="8">
        <f>Regressões!$C$5+Regressões!$C$6*'Plan Cálculo'!E6</f>
        <v>8.6155669648882363</v>
      </c>
      <c r="P6" s="8">
        <f t="shared" si="9"/>
        <v>-0.48228056446673229</v>
      </c>
      <c r="Q6" s="8">
        <f>Regressões!$C$15+Regressões!$C$16*'Plan Cálculo'!K6</f>
        <v>596.09105704790738</v>
      </c>
      <c r="R6" s="8">
        <f t="shared" si="2"/>
        <v>4.7789172734402106E-2</v>
      </c>
      <c r="S6" s="8"/>
      <c r="T6" s="8"/>
      <c r="U6" s="8"/>
      <c r="V6" s="8"/>
      <c r="W6" s="12">
        <f t="shared" si="3"/>
        <v>8.357783482444118</v>
      </c>
      <c r="X6" s="8">
        <f t="shared" si="10"/>
        <v>-0.54114028223336597</v>
      </c>
      <c r="Y6" s="8">
        <f t="shared" si="4"/>
        <v>6.9071889882960784</v>
      </c>
      <c r="Z6" s="8">
        <f t="shared" si="10"/>
        <v>-0.53542685482224428</v>
      </c>
      <c r="AA6" s="62">
        <f t="shared" si="0"/>
        <v>572.04552852395364</v>
      </c>
      <c r="AB6" s="8">
        <f t="shared" si="11"/>
        <v>6.0420070998570476E-2</v>
      </c>
      <c r="AC6" s="8">
        <f t="shared" si="1"/>
        <v>516.58368568263575</v>
      </c>
      <c r="AD6" s="8">
        <f t="shared" si="5"/>
        <v>6.8850132458278646E-2</v>
      </c>
    </row>
    <row r="7" spans="1:30">
      <c r="A7" s="4">
        <v>34669</v>
      </c>
      <c r="B7" s="3">
        <v>6</v>
      </c>
      <c r="C7" s="8">
        <v>7.8</v>
      </c>
      <c r="D7" s="8">
        <f t="shared" si="6"/>
        <v>-0.29999999999999982</v>
      </c>
      <c r="E7" s="8">
        <v>3.42</v>
      </c>
      <c r="F7" s="8">
        <f t="shared" si="7"/>
        <v>-0.5860000000000003</v>
      </c>
      <c r="G7" s="8"/>
      <c r="H7" s="8"/>
      <c r="I7" s="8">
        <v>599</v>
      </c>
      <c r="J7" s="8">
        <f t="shared" si="8"/>
        <v>9.3065693430656932E-2</v>
      </c>
      <c r="K7" s="8">
        <v>440.53</v>
      </c>
      <c r="L7" s="8">
        <f t="shared" si="8"/>
        <v>8.5958684612729735E-2</v>
      </c>
      <c r="M7" s="8"/>
      <c r="N7" s="8"/>
      <c r="O7" s="8">
        <f>Regressões!$C$5+Regressões!$C$6*'Plan Cálculo'!E7</f>
        <v>8.0762226695113206</v>
      </c>
      <c r="P7" s="8">
        <f t="shared" si="9"/>
        <v>-0.53934429537691564</v>
      </c>
      <c r="Q7" s="8">
        <f>Regressões!$C$15+Regressões!$C$16*'Plan Cálculo'!K7</f>
        <v>623.45900760530901</v>
      </c>
      <c r="R7" s="8">
        <f t="shared" si="2"/>
        <v>4.5912365625713603E-2</v>
      </c>
      <c r="S7" s="8"/>
      <c r="T7" s="8"/>
      <c r="U7" s="8"/>
      <c r="V7" s="8"/>
      <c r="W7" s="12">
        <f t="shared" si="3"/>
        <v>7.9381113347556607</v>
      </c>
      <c r="X7" s="8">
        <f t="shared" si="10"/>
        <v>-0.41967214768845729</v>
      </c>
      <c r="Y7" s="8">
        <f t="shared" si="4"/>
        <v>6.4320742231704395</v>
      </c>
      <c r="Z7" s="8">
        <f t="shared" si="10"/>
        <v>-0.47511476512563888</v>
      </c>
      <c r="AA7" s="62">
        <f t="shared" si="0"/>
        <v>611.22950380265456</v>
      </c>
      <c r="AB7" s="8">
        <f t="shared" si="11"/>
        <v>6.8498001164010766E-2</v>
      </c>
      <c r="AC7" s="8">
        <f t="shared" si="1"/>
        <v>554.32966920176966</v>
      </c>
      <c r="AD7" s="8">
        <f t="shared" si="5"/>
        <v>7.306847770319104E-2</v>
      </c>
    </row>
    <row r="8" spans="1:30">
      <c r="A8" s="4">
        <v>34700</v>
      </c>
      <c r="B8" s="3">
        <v>7</v>
      </c>
      <c r="C8" s="8">
        <v>7.9</v>
      </c>
      <c r="D8" s="8">
        <f t="shared" si="6"/>
        <v>0.10000000000000053</v>
      </c>
      <c r="E8" s="8">
        <v>4.423</v>
      </c>
      <c r="F8" s="8">
        <f t="shared" si="7"/>
        <v>1.0030000000000001</v>
      </c>
      <c r="G8" s="8"/>
      <c r="H8" s="8"/>
      <c r="I8" s="8">
        <v>588</v>
      </c>
      <c r="J8" s="8">
        <f t="shared" si="8"/>
        <v>-1.8363939899833055E-2</v>
      </c>
      <c r="K8" s="8">
        <v>420.34</v>
      </c>
      <c r="L8" s="8">
        <f t="shared" si="8"/>
        <v>-4.5831157923410436E-2</v>
      </c>
      <c r="M8" s="8"/>
      <c r="N8" s="8"/>
      <c r="O8" s="8">
        <f>Regressões!$C$5+Regressões!$C$6*'Plan Cálculo'!E8</f>
        <v>8.9993665743970652</v>
      </c>
      <c r="P8" s="8">
        <f t="shared" si="9"/>
        <v>0.9231439048857446</v>
      </c>
      <c r="Q8" s="8">
        <f>Regressões!$C$15+Regressões!$C$16*'Plan Cálculo'!K8</f>
        <v>607.61275232128435</v>
      </c>
      <c r="R8" s="8">
        <f t="shared" si="2"/>
        <v>-2.5416675500270255E-2</v>
      </c>
      <c r="S8" s="8"/>
      <c r="T8" s="8"/>
      <c r="U8" s="8"/>
      <c r="V8" s="8"/>
      <c r="W8" s="12">
        <f t="shared" si="3"/>
        <v>8.4496832871985319</v>
      </c>
      <c r="X8" s="8">
        <f t="shared" si="10"/>
        <v>0.51157195244287124</v>
      </c>
      <c r="Y8" s="8">
        <f t="shared" si="4"/>
        <v>7.1074555247990219</v>
      </c>
      <c r="Z8" s="8">
        <f t="shared" si="10"/>
        <v>0.67538130162858234</v>
      </c>
      <c r="AA8" s="62">
        <f t="shared" si="0"/>
        <v>597.80637616064223</v>
      </c>
      <c r="AB8" s="8">
        <f t="shared" si="11"/>
        <v>-2.1960863404830354E-2</v>
      </c>
      <c r="AC8" s="8">
        <f t="shared" si="1"/>
        <v>538.65091744042809</v>
      </c>
      <c r="AD8" s="8">
        <f t="shared" si="5"/>
        <v>-2.8284164879572207E-2</v>
      </c>
    </row>
    <row r="9" spans="1:30">
      <c r="A9" s="4">
        <v>34731</v>
      </c>
      <c r="B9" s="3">
        <v>8</v>
      </c>
      <c r="C9" s="8">
        <v>8.9</v>
      </c>
      <c r="D9" s="8">
        <f t="shared" si="6"/>
        <v>1</v>
      </c>
      <c r="E9" s="8">
        <v>4.2519999999999998</v>
      </c>
      <c r="F9" s="8">
        <f t="shared" si="7"/>
        <v>-0.17100000000000026</v>
      </c>
      <c r="G9" s="8"/>
      <c r="H9" s="8"/>
      <c r="I9" s="8">
        <v>607</v>
      </c>
      <c r="J9" s="8">
        <f t="shared" si="8"/>
        <v>3.2312925170068028E-2</v>
      </c>
      <c r="K9" s="8">
        <v>435.78</v>
      </c>
      <c r="L9" s="8">
        <f t="shared" si="8"/>
        <v>3.6732169196364843E-2</v>
      </c>
      <c r="M9" s="8"/>
      <c r="N9" s="8"/>
      <c r="O9" s="8">
        <f>Regressões!$C$5+Regressões!$C$6*'Plan Cálculo'!E9</f>
        <v>8.8419811230157475</v>
      </c>
      <c r="P9" s="8">
        <f t="shared" si="9"/>
        <v>-0.15738545138131776</v>
      </c>
      <c r="Q9" s="8">
        <f>Regressões!$C$15+Regressões!$C$16*'Plan Cálculo'!K9</f>
        <v>619.73093863061274</v>
      </c>
      <c r="R9" s="8">
        <f t="shared" si="2"/>
        <v>1.9943930180913519E-2</v>
      </c>
      <c r="S9" s="8"/>
      <c r="T9" s="8"/>
      <c r="U9" s="8"/>
      <c r="V9" s="8"/>
      <c r="W9" s="12">
        <f t="shared" si="3"/>
        <v>8.8709905615078739</v>
      </c>
      <c r="X9" s="8">
        <f t="shared" si="10"/>
        <v>0.42130727430934201</v>
      </c>
      <c r="Y9" s="8">
        <f t="shared" si="4"/>
        <v>7.3313270410052498</v>
      </c>
      <c r="Z9" s="8">
        <f t="shared" si="10"/>
        <v>0.22387151620622792</v>
      </c>
      <c r="AA9" s="62">
        <f t="shared" si="0"/>
        <v>613.36546931530643</v>
      </c>
      <c r="AB9" s="8">
        <f t="shared" si="11"/>
        <v>2.6026977588615021E-2</v>
      </c>
      <c r="AC9" s="8">
        <f t="shared" si="1"/>
        <v>554.17031287687087</v>
      </c>
      <c r="AD9" s="8">
        <f t="shared" si="5"/>
        <v>2.8811601231811028E-2</v>
      </c>
    </row>
    <row r="10" spans="1:30">
      <c r="A10" s="4">
        <v>34759</v>
      </c>
      <c r="B10" s="3">
        <v>9</v>
      </c>
      <c r="C10" s="8">
        <v>9.1999999999999993</v>
      </c>
      <c r="D10" s="8">
        <f t="shared" si="6"/>
        <v>0.29999999999999893</v>
      </c>
      <c r="E10" s="8">
        <v>4.4219999999999997</v>
      </c>
      <c r="F10" s="8">
        <f t="shared" si="7"/>
        <v>0.16999999999999993</v>
      </c>
      <c r="G10" s="8"/>
      <c r="H10" s="8"/>
      <c r="I10" s="8">
        <v>607</v>
      </c>
      <c r="J10" s="8">
        <f t="shared" si="8"/>
        <v>0</v>
      </c>
      <c r="K10" s="8">
        <v>450.71</v>
      </c>
      <c r="L10" s="8">
        <f t="shared" si="8"/>
        <v>3.4260406627197225E-2</v>
      </c>
      <c r="M10" s="8"/>
      <c r="N10" s="8"/>
      <c r="O10" s="8">
        <f>Regressões!$C$5+Regressões!$C$6*'Plan Cálculo'!E10</f>
        <v>8.9984461916404506</v>
      </c>
      <c r="P10" s="8">
        <f t="shared" si="9"/>
        <v>0.15646506862470311</v>
      </c>
      <c r="Q10" s="8">
        <f>Regressões!$C$15+Regressões!$C$16*'Plan Cálculo'!K10</f>
        <v>631.44884806055279</v>
      </c>
      <c r="R10" s="8">
        <f t="shared" si="2"/>
        <v>1.8908059448883584E-2</v>
      </c>
      <c r="S10" s="8"/>
      <c r="T10" s="8"/>
      <c r="U10" s="8"/>
      <c r="V10" s="8"/>
      <c r="W10" s="12">
        <f t="shared" si="3"/>
        <v>9.0992230958202249</v>
      </c>
      <c r="X10" s="8">
        <f t="shared" si="10"/>
        <v>0.22823253431235102</v>
      </c>
      <c r="Y10" s="8">
        <f t="shared" si="4"/>
        <v>7.5401487305468171</v>
      </c>
      <c r="Z10" s="8">
        <f t="shared" si="10"/>
        <v>0.20882168954156732</v>
      </c>
      <c r="AA10" s="62">
        <f t="shared" si="0"/>
        <v>619.2244240302764</v>
      </c>
      <c r="AB10" s="8">
        <f t="shared" si="11"/>
        <v>9.5521430665313767E-3</v>
      </c>
      <c r="AC10" s="8">
        <f t="shared" si="1"/>
        <v>563.05294935351765</v>
      </c>
      <c r="AD10" s="8">
        <f t="shared" si="5"/>
        <v>1.6028712239264938E-2</v>
      </c>
    </row>
    <row r="11" spans="1:30">
      <c r="A11" s="4">
        <v>34790</v>
      </c>
      <c r="B11" s="3">
        <v>10</v>
      </c>
      <c r="C11" s="8">
        <v>9.4</v>
      </c>
      <c r="D11" s="8">
        <f t="shared" si="6"/>
        <v>0.20000000000000107</v>
      </c>
      <c r="E11" s="8">
        <v>4.3520000000000003</v>
      </c>
      <c r="F11" s="8">
        <f t="shared" si="7"/>
        <v>-6.9999999999999396E-2</v>
      </c>
      <c r="G11" s="8"/>
      <c r="H11" s="8"/>
      <c r="I11" s="8">
        <v>603</v>
      </c>
      <c r="J11" s="8">
        <f t="shared" si="8"/>
        <v>-6.5897858319604614E-3</v>
      </c>
      <c r="K11" s="8">
        <v>467.6</v>
      </c>
      <c r="L11" s="8">
        <f t="shared" si="8"/>
        <v>3.7474207361718276E-2</v>
      </c>
      <c r="M11" s="8"/>
      <c r="N11" s="8"/>
      <c r="O11" s="8">
        <f>Regressões!$C$5+Regressões!$C$6*'Plan Cálculo'!E11</f>
        <v>8.9340193986773375</v>
      </c>
      <c r="P11" s="8">
        <f t="shared" si="9"/>
        <v>-6.4426792963113044E-2</v>
      </c>
      <c r="Q11" s="8">
        <f>Regressões!$C$15+Regressões!$C$16*'Plan Cálculo'!K11</f>
        <v>644.70507647794625</v>
      </c>
      <c r="R11" s="8">
        <f t="shared" si="2"/>
        <v>2.0993352760257555E-2</v>
      </c>
      <c r="S11" s="8"/>
      <c r="T11" s="8"/>
      <c r="U11" s="8"/>
      <c r="V11" s="8"/>
      <c r="W11" s="12">
        <f t="shared" si="3"/>
        <v>9.1670096993386689</v>
      </c>
      <c r="X11" s="8">
        <f t="shared" si="10"/>
        <v>6.7786603518444011E-2</v>
      </c>
      <c r="Y11" s="8">
        <f t="shared" si="4"/>
        <v>7.5620064662257791</v>
      </c>
      <c r="Z11" s="8">
        <f t="shared" si="10"/>
        <v>2.1857735678961987E-2</v>
      </c>
      <c r="AA11" s="62">
        <f t="shared" si="0"/>
        <v>623.85253823897312</v>
      </c>
      <c r="AB11" s="8">
        <f t="shared" si="11"/>
        <v>7.4740498421787737E-3</v>
      </c>
      <c r="AC11" s="8">
        <f t="shared" si="1"/>
        <v>571.76835882598209</v>
      </c>
      <c r="AD11" s="8">
        <f t="shared" si="5"/>
        <v>1.5478845253312756E-2</v>
      </c>
    </row>
    <row r="12" spans="1:30">
      <c r="A12" s="4">
        <v>34820</v>
      </c>
      <c r="B12" s="3">
        <v>11</v>
      </c>
      <c r="C12" s="8">
        <v>9.1999999999999993</v>
      </c>
      <c r="D12" s="8">
        <f t="shared" si="6"/>
        <v>-0.20000000000000107</v>
      </c>
      <c r="E12" s="8">
        <v>4.4989999999999997</v>
      </c>
      <c r="F12" s="8">
        <f t="shared" si="7"/>
        <v>0.14699999999999935</v>
      </c>
      <c r="G12" s="8"/>
      <c r="H12" s="8"/>
      <c r="I12" s="8">
        <v>689</v>
      </c>
      <c r="J12" s="8">
        <f t="shared" si="8"/>
        <v>0.14262023217247097</v>
      </c>
      <c r="K12" s="8">
        <v>487.02</v>
      </c>
      <c r="L12" s="8">
        <f t="shared" si="8"/>
        <v>4.1531223267750127E-2</v>
      </c>
      <c r="M12" s="8"/>
      <c r="N12" s="8"/>
      <c r="O12" s="8">
        <f>Regressões!$C$5+Regressões!$C$6*'Plan Cálculo'!E12</f>
        <v>9.0693156638998751</v>
      </c>
      <c r="P12" s="8">
        <f t="shared" si="9"/>
        <v>0.13529626522253757</v>
      </c>
      <c r="Q12" s="8">
        <f>Regressões!$C$15+Regressões!$C$16*'Plan Cálculo'!K12</f>
        <v>659.94699215975697</v>
      </c>
      <c r="R12" s="8">
        <f t="shared" si="2"/>
        <v>2.3641687087494357E-2</v>
      </c>
      <c r="S12" s="8"/>
      <c r="T12" s="8"/>
      <c r="U12" s="8"/>
      <c r="V12" s="8"/>
      <c r="W12" s="12">
        <f t="shared" si="3"/>
        <v>9.1346578319499372</v>
      </c>
      <c r="X12" s="8">
        <f t="shared" si="10"/>
        <v>-3.2351867388731748E-2</v>
      </c>
      <c r="Y12" s="8">
        <f t="shared" si="4"/>
        <v>7.5894385546332908</v>
      </c>
      <c r="Z12" s="8">
        <f t="shared" si="10"/>
        <v>2.7432088407511657E-2</v>
      </c>
      <c r="AA12" s="62">
        <f t="shared" si="0"/>
        <v>674.47349607987849</v>
      </c>
      <c r="AB12" s="8">
        <f t="shared" si="11"/>
        <v>8.1142505220543781E-2</v>
      </c>
      <c r="AC12" s="8">
        <f t="shared" si="1"/>
        <v>611.98899738658565</v>
      </c>
      <c r="AD12" s="8">
        <f t="shared" si="5"/>
        <v>7.0344288801130958E-2</v>
      </c>
    </row>
    <row r="13" spans="1:30">
      <c r="A13" s="4">
        <v>34851</v>
      </c>
      <c r="B13" s="3">
        <v>12</v>
      </c>
      <c r="C13" s="8">
        <v>9.1</v>
      </c>
      <c r="D13" s="8">
        <f t="shared" si="6"/>
        <v>-9.9999999999999645E-2</v>
      </c>
      <c r="E13" s="8">
        <v>4.5919999999999996</v>
      </c>
      <c r="F13" s="8">
        <f t="shared" si="7"/>
        <v>9.2999999999999972E-2</v>
      </c>
      <c r="G13" s="8"/>
      <c r="H13" s="8"/>
      <c r="I13" s="8">
        <v>690</v>
      </c>
      <c r="J13" s="8">
        <f t="shared" si="8"/>
        <v>1.4513788098693759E-3</v>
      </c>
      <c r="K13" s="8">
        <v>499.44</v>
      </c>
      <c r="L13" s="8">
        <f t="shared" si="8"/>
        <v>2.5502032770728135E-2</v>
      </c>
      <c r="M13" s="8"/>
      <c r="N13" s="8"/>
      <c r="O13" s="8">
        <f>Regressões!$C$5+Regressões!$C$6*'Plan Cálculo'!E13</f>
        <v>9.1549112602651519</v>
      </c>
      <c r="P13" s="8">
        <f t="shared" si="9"/>
        <v>8.5595596365276805E-2</v>
      </c>
      <c r="Q13" s="8">
        <f>Regressões!$C$15+Regressões!$C$16*'Plan Cálculo'!K13</f>
        <v>669.69491145780489</v>
      </c>
      <c r="R13" s="8">
        <f t="shared" si="2"/>
        <v>1.4770761006344864E-2</v>
      </c>
      <c r="S13" s="8"/>
      <c r="T13" s="8"/>
      <c r="U13" s="8"/>
      <c r="V13" s="8"/>
      <c r="W13" s="12">
        <f t="shared" si="3"/>
        <v>9.1274556301325767</v>
      </c>
      <c r="X13" s="8">
        <f t="shared" si="10"/>
        <v>-7.2022018173605318E-3</v>
      </c>
      <c r="Y13" s="8">
        <f t="shared" si="4"/>
        <v>7.6156370867550507</v>
      </c>
      <c r="Z13" s="8">
        <f t="shared" si="10"/>
        <v>2.6198532121759932E-2</v>
      </c>
      <c r="AA13" s="62">
        <f t="shared" si="0"/>
        <v>679.84745572890245</v>
      </c>
      <c r="AB13" s="8">
        <f t="shared" si="11"/>
        <v>7.9676365050043666E-3</v>
      </c>
      <c r="AC13" s="8">
        <f t="shared" si="1"/>
        <v>619.71163715260161</v>
      </c>
      <c r="AD13" s="8">
        <f t="shared" si="5"/>
        <v>1.2618919292657913E-2</v>
      </c>
    </row>
    <row r="14" spans="1:30">
      <c r="A14" s="4">
        <v>34881</v>
      </c>
      <c r="B14" s="3">
        <v>13</v>
      </c>
      <c r="C14" s="8">
        <v>9.1</v>
      </c>
      <c r="D14" s="8">
        <f t="shared" si="6"/>
        <v>0</v>
      </c>
      <c r="E14" s="8">
        <v>4.8360000000000003</v>
      </c>
      <c r="F14" s="8">
        <f t="shared" si="7"/>
        <v>0.24400000000000066</v>
      </c>
      <c r="G14" s="8"/>
      <c r="H14" s="8"/>
      <c r="I14" s="8">
        <v>646</v>
      </c>
      <c r="J14" s="8">
        <f t="shared" si="8"/>
        <v>-6.3768115942028983E-2</v>
      </c>
      <c r="K14" s="8">
        <v>509.48</v>
      </c>
      <c r="L14" s="8">
        <f t="shared" si="8"/>
        <v>2.0102514816594627E-2</v>
      </c>
      <c r="M14" s="8"/>
      <c r="N14" s="8"/>
      <c r="O14" s="8">
        <f>Regressões!$C$5+Regressões!$C$6*'Plan Cálculo'!E14</f>
        <v>9.3794846528794338</v>
      </c>
      <c r="P14" s="8">
        <f t="shared" si="9"/>
        <v>0.22457339261428189</v>
      </c>
      <c r="Q14" s="8">
        <f>Regressões!$C$15+Regressões!$C$16*'Plan Cálculo'!K14</f>
        <v>677.57487198537342</v>
      </c>
      <c r="R14" s="8">
        <f t="shared" si="2"/>
        <v>1.1766493059377258E-2</v>
      </c>
      <c r="S14" s="8"/>
      <c r="T14" s="8"/>
      <c r="U14" s="8"/>
      <c r="V14" s="8"/>
      <c r="W14" s="12">
        <f t="shared" si="3"/>
        <v>9.2397423264397176</v>
      </c>
      <c r="X14" s="8">
        <f t="shared" si="10"/>
        <v>0.11228669630714094</v>
      </c>
      <c r="Y14" s="8">
        <f t="shared" si="4"/>
        <v>7.7718282176264779</v>
      </c>
      <c r="Z14" s="8">
        <f t="shared" si="10"/>
        <v>0.15619113087142722</v>
      </c>
      <c r="AA14" s="62">
        <f t="shared" si="0"/>
        <v>661.78743599268671</v>
      </c>
      <c r="AB14" s="8">
        <f t="shared" si="11"/>
        <v>-2.6564811832461122E-2</v>
      </c>
      <c r="AC14" s="8">
        <f t="shared" si="1"/>
        <v>611.01829066179118</v>
      </c>
      <c r="AD14" s="8">
        <f t="shared" si="5"/>
        <v>-1.4028051063804252E-2</v>
      </c>
    </row>
    <row r="15" spans="1:30">
      <c r="A15" s="4">
        <v>34912</v>
      </c>
      <c r="B15" s="3">
        <v>14</v>
      </c>
      <c r="C15" s="8">
        <v>8.8000000000000007</v>
      </c>
      <c r="D15" s="8">
        <f t="shared" si="6"/>
        <v>-0.29999999999999893</v>
      </c>
      <c r="E15" s="8">
        <v>4.9009999999999998</v>
      </c>
      <c r="F15" s="8">
        <f t="shared" si="7"/>
        <v>6.4999999999999503E-2</v>
      </c>
      <c r="G15" s="8"/>
      <c r="H15" s="8"/>
      <c r="I15" s="8">
        <v>737</v>
      </c>
      <c r="J15" s="8">
        <f t="shared" si="8"/>
        <v>0.14086687306501547</v>
      </c>
      <c r="K15" s="8">
        <v>521.96</v>
      </c>
      <c r="L15" s="8">
        <f t="shared" si="8"/>
        <v>2.4495564104577251E-2</v>
      </c>
      <c r="M15" s="8"/>
      <c r="N15" s="8"/>
      <c r="O15" s="8">
        <f>Regressões!$C$5+Regressões!$C$6*'Plan Cálculo'!E15</f>
        <v>9.4393095320594647</v>
      </c>
      <c r="P15" s="8">
        <f t="shared" si="9"/>
        <v>5.9824879180030877E-2</v>
      </c>
      <c r="Q15" s="8">
        <f>Regressões!$C$15+Regressões!$C$16*'Plan Cálculo'!K15</f>
        <v>687.3698826809964</v>
      </c>
      <c r="R15" s="8">
        <f t="shared" si="2"/>
        <v>1.4455982800723488E-2</v>
      </c>
      <c r="S15" s="8"/>
      <c r="T15" s="8"/>
      <c r="U15" s="8"/>
      <c r="V15" s="8"/>
      <c r="W15" s="12">
        <f t="shared" si="3"/>
        <v>9.1196547660297327</v>
      </c>
      <c r="X15" s="8">
        <f t="shared" si="10"/>
        <v>-0.12008756040998492</v>
      </c>
      <c r="Y15" s="8">
        <f t="shared" si="4"/>
        <v>7.7134365106864884</v>
      </c>
      <c r="Z15" s="8">
        <f t="shared" si="10"/>
        <v>-5.8391706939989518E-2</v>
      </c>
      <c r="AA15" s="62">
        <f t="shared" si="0"/>
        <v>712.1849413404982</v>
      </c>
      <c r="AB15" s="8">
        <f t="shared" si="11"/>
        <v>7.6153614600154518E-2</v>
      </c>
      <c r="AC15" s="8">
        <f t="shared" si="1"/>
        <v>648.77662756033214</v>
      </c>
      <c r="AD15" s="8">
        <f t="shared" si="5"/>
        <v>6.1795755504544837E-2</v>
      </c>
    </row>
    <row r="16" spans="1:30">
      <c r="A16" s="4">
        <v>34943</v>
      </c>
      <c r="B16" s="3">
        <v>15</v>
      </c>
      <c r="C16" s="8">
        <v>9</v>
      </c>
      <c r="D16" s="8">
        <f t="shared" si="6"/>
        <v>0.19999999999999929</v>
      </c>
      <c r="E16" s="8">
        <v>5.1970000000000001</v>
      </c>
      <c r="F16" s="8">
        <f t="shared" si="7"/>
        <v>0.29600000000000026</v>
      </c>
      <c r="G16" s="8"/>
      <c r="H16" s="8"/>
      <c r="I16" s="8">
        <v>711</v>
      </c>
      <c r="J16" s="8">
        <f t="shared" si="8"/>
        <v>-3.5278154681139755E-2</v>
      </c>
      <c r="K16" s="8">
        <v>530.42999999999995</v>
      </c>
      <c r="L16" s="8">
        <f t="shared" si="8"/>
        <v>1.6227297110889556E-2</v>
      </c>
      <c r="M16" s="8"/>
      <c r="N16" s="8"/>
      <c r="O16" s="8">
        <f>Regressões!$C$5+Regressões!$C$6*'Plan Cálculo'!E16</f>
        <v>9.7117428280177727</v>
      </c>
      <c r="P16" s="8">
        <f t="shared" si="9"/>
        <v>0.27243329595830801</v>
      </c>
      <c r="Q16" s="8">
        <f>Regressões!$C$15+Regressões!$C$16*'Plan Cálculo'!K16</f>
        <v>694.0176183053494</v>
      </c>
      <c r="R16" s="8">
        <f t="shared" si="2"/>
        <v>9.6712640338915933E-3</v>
      </c>
      <c r="S16" s="8"/>
      <c r="T16" s="8"/>
      <c r="U16" s="8"/>
      <c r="V16" s="8"/>
      <c r="W16" s="12">
        <f t="shared" si="3"/>
        <v>9.3558714140088863</v>
      </c>
      <c r="X16" s="8">
        <f t="shared" si="10"/>
        <v>0.23621664797915365</v>
      </c>
      <c r="Y16" s="8">
        <f t="shared" si="4"/>
        <v>7.9695809426725903</v>
      </c>
      <c r="Z16" s="8">
        <f t="shared" si="10"/>
        <v>0.25614443198610193</v>
      </c>
      <c r="AA16" s="62">
        <f t="shared" si="0"/>
        <v>702.50880915267476</v>
      </c>
      <c r="AB16" s="8">
        <f t="shared" si="11"/>
        <v>-1.3586544205232285E-2</v>
      </c>
      <c r="AC16" s="8">
        <f t="shared" si="1"/>
        <v>645.14920610178308</v>
      </c>
      <c r="AD16" s="8">
        <f t="shared" si="5"/>
        <v>-5.5911716058417013E-3</v>
      </c>
    </row>
    <row r="17" spans="1:30">
      <c r="A17" s="4">
        <v>34973</v>
      </c>
      <c r="B17" s="3">
        <v>16</v>
      </c>
      <c r="C17" s="8">
        <v>9</v>
      </c>
      <c r="D17" s="8">
        <f t="shared" si="6"/>
        <v>0</v>
      </c>
      <c r="E17" s="8">
        <v>5.0949999999999998</v>
      </c>
      <c r="F17" s="8">
        <f t="shared" si="7"/>
        <v>-0.10200000000000031</v>
      </c>
      <c r="G17" s="8"/>
      <c r="H17" s="8"/>
      <c r="I17" s="8">
        <v>701</v>
      </c>
      <c r="J17" s="8">
        <f t="shared" si="8"/>
        <v>-1.4064697609001406E-2</v>
      </c>
      <c r="K17" s="8">
        <v>537.86</v>
      </c>
      <c r="L17" s="8">
        <f t="shared" si="8"/>
        <v>1.4007503346341769E-2</v>
      </c>
      <c r="M17" s="8"/>
      <c r="N17" s="8"/>
      <c r="O17" s="8">
        <f>Regressões!$C$5+Regressões!$C$6*'Plan Cálculo'!E17</f>
        <v>9.6178637868429497</v>
      </c>
      <c r="P17" s="8">
        <f t="shared" si="9"/>
        <v>-9.387904117482293E-2</v>
      </c>
      <c r="Q17" s="8">
        <f>Regressões!$C$15+Regressões!$C$16*'Plan Cálculo'!K17</f>
        <v>699.84910303840059</v>
      </c>
      <c r="R17" s="8">
        <f t="shared" si="2"/>
        <v>8.4025024426476226E-3</v>
      </c>
      <c r="S17" s="8"/>
      <c r="T17" s="8"/>
      <c r="U17" s="8"/>
      <c r="V17" s="8"/>
      <c r="W17" s="12">
        <f t="shared" si="3"/>
        <v>9.3089318934214749</v>
      </c>
      <c r="X17" s="8">
        <f t="shared" si="10"/>
        <v>-4.6939520587411465E-2</v>
      </c>
      <c r="Y17" s="8">
        <f t="shared" si="4"/>
        <v>7.9042879289476495</v>
      </c>
      <c r="Z17" s="8">
        <f t="shared" si="10"/>
        <v>-6.5293013724940785E-2</v>
      </c>
      <c r="AA17" s="62">
        <f t="shared" si="0"/>
        <v>700.42455151920035</v>
      </c>
      <c r="AB17" s="8">
        <f t="shared" si="11"/>
        <v>-2.9668775769350398E-3</v>
      </c>
      <c r="AC17" s="8">
        <f t="shared" si="1"/>
        <v>646.23636767946687</v>
      </c>
      <c r="AD17" s="8">
        <f t="shared" si="5"/>
        <v>1.6851320088461352E-3</v>
      </c>
    </row>
    <row r="18" spans="1:30">
      <c r="A18" s="4">
        <v>35004</v>
      </c>
      <c r="B18" s="3">
        <v>17</v>
      </c>
      <c r="C18" s="8">
        <v>9.1</v>
      </c>
      <c r="D18" s="8">
        <f t="shared" si="6"/>
        <v>9.9999999999999645E-2</v>
      </c>
      <c r="E18" s="8">
        <v>4.7290000000000001</v>
      </c>
      <c r="F18" s="8">
        <f t="shared" si="7"/>
        <v>-0.36599999999999966</v>
      </c>
      <c r="G18" s="8"/>
      <c r="H18" s="8"/>
      <c r="I18" s="8">
        <v>748</v>
      </c>
      <c r="J18" s="8">
        <f t="shared" si="8"/>
        <v>6.7047075606276749E-2</v>
      </c>
      <c r="K18" s="8">
        <v>561.62</v>
      </c>
      <c r="L18" s="8">
        <f t="shared" si="8"/>
        <v>4.4175064143085543E-2</v>
      </c>
      <c r="M18" s="8"/>
      <c r="N18" s="8"/>
      <c r="O18" s="8">
        <f>Regressões!$C$5+Regressões!$C$6*'Plan Cálculo'!E18</f>
        <v>9.2810036979215305</v>
      </c>
      <c r="P18" s="8">
        <f t="shared" si="9"/>
        <v>-0.33686008892141928</v>
      </c>
      <c r="Q18" s="8">
        <f>Regressões!$C$15+Regressões!$C$16*'Plan Cálculo'!K18</f>
        <v>718.49729647814434</v>
      </c>
      <c r="R18" s="8">
        <f t="shared" si="2"/>
        <v>2.664602034750415E-2</v>
      </c>
      <c r="S18" s="8"/>
      <c r="T18" s="8"/>
      <c r="U18" s="8"/>
      <c r="V18" s="8"/>
      <c r="W18" s="12">
        <f t="shared" si="3"/>
        <v>9.1905018489607642</v>
      </c>
      <c r="X18" s="8">
        <f t="shared" si="10"/>
        <v>-0.1184300444607107</v>
      </c>
      <c r="Y18" s="8">
        <f t="shared" si="4"/>
        <v>7.7033345659738428</v>
      </c>
      <c r="Z18" s="8">
        <f t="shared" si="10"/>
        <v>-0.20095336297380673</v>
      </c>
      <c r="AA18" s="62">
        <f t="shared" si="0"/>
        <v>733.24864823907217</v>
      </c>
      <c r="AB18" s="8">
        <f t="shared" si="11"/>
        <v>4.686314414404423E-2</v>
      </c>
      <c r="AC18" s="8">
        <f t="shared" si="1"/>
        <v>676.03909882604819</v>
      </c>
      <c r="AD18" s="8">
        <f t="shared" si="5"/>
        <v>4.6117384655398212E-2</v>
      </c>
    </row>
    <row r="19" spans="1:30">
      <c r="A19" s="4">
        <v>35034</v>
      </c>
      <c r="B19" s="3">
        <v>18</v>
      </c>
      <c r="C19" s="8">
        <v>8.6999999999999993</v>
      </c>
      <c r="D19" s="8">
        <f t="shared" si="6"/>
        <v>-0.40000000000000036</v>
      </c>
      <c r="E19" s="8">
        <v>4.4459999999999997</v>
      </c>
      <c r="F19" s="8">
        <f t="shared" si="7"/>
        <v>-0.28300000000000036</v>
      </c>
      <c r="G19" s="8"/>
      <c r="H19" s="8"/>
      <c r="I19" s="8">
        <v>771</v>
      </c>
      <c r="J19" s="8">
        <f t="shared" si="8"/>
        <v>3.074866310160428E-2</v>
      </c>
      <c r="K19" s="8">
        <v>600.62</v>
      </c>
      <c r="L19" s="8">
        <f t="shared" si="8"/>
        <v>6.9441971439763536E-2</v>
      </c>
      <c r="M19" s="8"/>
      <c r="N19" s="8"/>
      <c r="O19" s="8">
        <f>Regressões!$C$5+Regressões!$C$6*'Plan Cálculo'!E19</f>
        <v>9.0205353777992308</v>
      </c>
      <c r="P19" s="8">
        <f t="shared" si="9"/>
        <v>-0.2604683201222997</v>
      </c>
      <c r="Q19" s="8">
        <f>Regressões!$C$15+Regressões!$C$16*'Plan Cálculo'!K19</f>
        <v>749.10670490196605</v>
      </c>
      <c r="R19" s="8">
        <f t="shared" si="2"/>
        <v>4.2601981348934434E-2</v>
      </c>
      <c r="S19" s="8"/>
      <c r="T19" s="8"/>
      <c r="U19" s="8"/>
      <c r="V19" s="8"/>
      <c r="W19" s="12">
        <f t="shared" si="3"/>
        <v>8.860267688899615</v>
      </c>
      <c r="X19" s="8">
        <f t="shared" si="10"/>
        <v>-0.33023416006114914</v>
      </c>
      <c r="Y19" s="8">
        <f t="shared" si="4"/>
        <v>7.3888451259330763</v>
      </c>
      <c r="Z19" s="8">
        <f t="shared" si="10"/>
        <v>-0.31448944004076651</v>
      </c>
      <c r="AA19" s="62">
        <f t="shared" si="0"/>
        <v>760.05335245098308</v>
      </c>
      <c r="AB19" s="8">
        <f t="shared" si="11"/>
        <v>3.6556090865334089E-2</v>
      </c>
      <c r="AC19" s="8">
        <f t="shared" si="1"/>
        <v>706.90890163398865</v>
      </c>
      <c r="AD19" s="8">
        <f t="shared" si="5"/>
        <v>4.5662747704306339E-2</v>
      </c>
    </row>
    <row r="20" spans="1:30">
      <c r="A20" s="4">
        <v>35065</v>
      </c>
      <c r="B20" s="3">
        <v>19</v>
      </c>
      <c r="C20" s="8">
        <v>8.5</v>
      </c>
      <c r="D20" s="8">
        <f t="shared" si="6"/>
        <v>-0.19999999999999929</v>
      </c>
      <c r="E20" s="8">
        <v>5.2640000000000002</v>
      </c>
      <c r="F20" s="8">
        <f t="shared" si="7"/>
        <v>0.8180000000000005</v>
      </c>
      <c r="G20" s="8"/>
      <c r="H20" s="8"/>
      <c r="I20" s="8">
        <v>728</v>
      </c>
      <c r="J20" s="8">
        <f t="shared" si="8"/>
        <v>-5.5771725032425425E-2</v>
      </c>
      <c r="K20" s="8">
        <v>576.38</v>
      </c>
      <c r="L20" s="8">
        <f t="shared" si="8"/>
        <v>-4.0358296427025424E-2</v>
      </c>
      <c r="M20" s="8"/>
      <c r="N20" s="8"/>
      <c r="O20" s="8">
        <f>Regressões!$C$5+Regressões!$C$6*'Plan Cálculo'!E20</f>
        <v>9.7734084727110364</v>
      </c>
      <c r="P20" s="8">
        <f t="shared" si="9"/>
        <v>0.75287309491180565</v>
      </c>
      <c r="Q20" s="8">
        <f>Regressões!$C$15+Regressões!$C$16*'Plan Cálculo'!K20</f>
        <v>730.08178028162138</v>
      </c>
      <c r="R20" s="8">
        <f t="shared" si="2"/>
        <v>-2.5396815294604028E-2</v>
      </c>
      <c r="S20" s="8"/>
      <c r="T20" s="8"/>
      <c r="U20" s="8"/>
      <c r="V20" s="8"/>
      <c r="W20" s="12">
        <f t="shared" si="3"/>
        <v>9.1367042363555182</v>
      </c>
      <c r="X20" s="8">
        <f t="shared" si="10"/>
        <v>0.27643654745590318</v>
      </c>
      <c r="Y20" s="8">
        <f t="shared" si="4"/>
        <v>7.8458028242370119</v>
      </c>
      <c r="Z20" s="8">
        <f t="shared" si="10"/>
        <v>0.45695769830393562</v>
      </c>
      <c r="AA20" s="62">
        <f t="shared" si="0"/>
        <v>729.04089014081069</v>
      </c>
      <c r="AB20" s="8">
        <f t="shared" si="11"/>
        <v>-4.0803007065444701E-2</v>
      </c>
      <c r="AC20" s="8">
        <f t="shared" si="1"/>
        <v>678.15392676054046</v>
      </c>
      <c r="AD20" s="8">
        <f t="shared" si="5"/>
        <v>-4.0677058680379241E-2</v>
      </c>
    </row>
    <row r="21" spans="1:30">
      <c r="A21" s="4">
        <v>35096</v>
      </c>
      <c r="B21" s="3">
        <v>20</v>
      </c>
      <c r="C21" s="8">
        <v>9.1</v>
      </c>
      <c r="D21" s="8">
        <f t="shared" si="6"/>
        <v>0.59999999999999964</v>
      </c>
      <c r="E21" s="8">
        <v>5.7080000000000002</v>
      </c>
      <c r="F21" s="8">
        <f t="shared" si="7"/>
        <v>0.44399999999999995</v>
      </c>
      <c r="G21" s="8"/>
      <c r="H21" s="8"/>
      <c r="I21" s="8">
        <v>753</v>
      </c>
      <c r="J21" s="8">
        <f t="shared" si="8"/>
        <v>3.4340659340659344E-2</v>
      </c>
      <c r="K21" s="8">
        <v>587.91</v>
      </c>
      <c r="L21" s="8">
        <f t="shared" si="8"/>
        <v>2.0004163919636303E-2</v>
      </c>
      <c r="M21" s="8"/>
      <c r="N21" s="8"/>
      <c r="O21" s="8">
        <f>Regressões!$C$5+Regressões!$C$6*'Plan Cálculo'!E21</f>
        <v>10.182058416648495</v>
      </c>
      <c r="P21" s="8">
        <f t="shared" si="9"/>
        <v>0.40864994393745846</v>
      </c>
      <c r="Q21" s="8">
        <f>Regressões!$C$15+Regressões!$C$16*'Plan Cálculo'!K21</f>
        <v>739.13117718230512</v>
      </c>
      <c r="R21" s="8">
        <f t="shared" si="2"/>
        <v>1.2395045521055239E-2</v>
      </c>
      <c r="S21" s="8"/>
      <c r="T21" s="8"/>
      <c r="U21" s="8"/>
      <c r="V21" s="8"/>
      <c r="W21" s="12">
        <f t="shared" si="3"/>
        <v>9.6410292083242481</v>
      </c>
      <c r="X21" s="8">
        <f t="shared" si="10"/>
        <v>0.50432497196872994</v>
      </c>
      <c r="Y21" s="8">
        <f t="shared" si="4"/>
        <v>8.3300194722161649</v>
      </c>
      <c r="Z21" s="8">
        <f t="shared" si="10"/>
        <v>0.48421664797915298</v>
      </c>
      <c r="AA21" s="62">
        <f t="shared" si="0"/>
        <v>746.06558859115262</v>
      </c>
      <c r="AB21" s="8">
        <f t="shared" si="11"/>
        <v>2.3352185975540677E-2</v>
      </c>
      <c r="AC21" s="8">
        <f t="shared" si="1"/>
        <v>693.3470590607684</v>
      </c>
      <c r="AD21" s="8">
        <f t="shared" si="5"/>
        <v>2.2403663387755793E-2</v>
      </c>
    </row>
    <row r="22" spans="1:30">
      <c r="A22" s="4">
        <v>35125</v>
      </c>
      <c r="B22" s="3">
        <v>21</v>
      </c>
      <c r="C22" s="8">
        <v>10.1</v>
      </c>
      <c r="D22" s="8">
        <f t="shared" si="6"/>
        <v>1</v>
      </c>
      <c r="E22" s="8">
        <v>6.3879999999999999</v>
      </c>
      <c r="F22" s="8">
        <f t="shared" si="7"/>
        <v>0.67999999999999972</v>
      </c>
      <c r="G22" s="8"/>
      <c r="H22" s="8"/>
      <c r="I22" s="8">
        <v>749</v>
      </c>
      <c r="J22" s="8">
        <f t="shared" si="8"/>
        <v>-5.3120849933598934E-3</v>
      </c>
      <c r="K22" s="8">
        <v>587.37</v>
      </c>
      <c r="L22" s="8">
        <f t="shared" si="8"/>
        <v>-9.1850793488793122E-4</v>
      </c>
      <c r="M22" s="8"/>
      <c r="N22" s="8"/>
      <c r="O22" s="8">
        <f>Regressões!$C$5+Regressões!$C$6*'Plan Cálculo'!E22</f>
        <v>10.807918691147307</v>
      </c>
      <c r="P22" s="8">
        <f t="shared" si="9"/>
        <v>0.62586027449881243</v>
      </c>
      <c r="Q22" s="8">
        <f>Regressões!$C$15+Regressões!$C$16*'Plan Cálculo'!K22</f>
        <v>738.70735460412925</v>
      </c>
      <c r="R22" s="8">
        <f t="shared" si="2"/>
        <v>-5.7340644158937698E-4</v>
      </c>
      <c r="S22" s="8"/>
      <c r="T22" s="8"/>
      <c r="U22" s="8"/>
      <c r="V22" s="8"/>
      <c r="W22" s="12">
        <f t="shared" si="3"/>
        <v>10.453959345573654</v>
      </c>
      <c r="X22" s="8">
        <f t="shared" si="10"/>
        <v>0.81293013724940622</v>
      </c>
      <c r="Y22" s="8">
        <f t="shared" si="4"/>
        <v>9.0986395637157695</v>
      </c>
      <c r="Z22" s="8">
        <f t="shared" si="10"/>
        <v>0.76862009149960464</v>
      </c>
      <c r="AA22" s="62">
        <f t="shared" si="0"/>
        <v>743.85367730206463</v>
      </c>
      <c r="AB22" s="8">
        <f t="shared" si="11"/>
        <v>-2.9647678741823473E-3</v>
      </c>
      <c r="AC22" s="8">
        <f t="shared" si="1"/>
        <v>691.69245153470968</v>
      </c>
      <c r="AD22" s="8">
        <f t="shared" si="5"/>
        <v>-2.3864059195695063E-3</v>
      </c>
    </row>
    <row r="23" spans="1:30">
      <c r="A23" s="4">
        <v>35156</v>
      </c>
      <c r="B23" s="3">
        <v>22</v>
      </c>
      <c r="C23" s="8">
        <v>11</v>
      </c>
      <c r="D23" s="8">
        <f t="shared" si="6"/>
        <v>0.90000000000000036</v>
      </c>
      <c r="E23" s="8">
        <v>6.0309999999999997</v>
      </c>
      <c r="F23" s="8">
        <f t="shared" si="7"/>
        <v>-0.35700000000000021</v>
      </c>
      <c r="G23" s="8"/>
      <c r="H23" s="8"/>
      <c r="I23" s="8">
        <v>771</v>
      </c>
      <c r="J23" s="8">
        <f t="shared" si="8"/>
        <v>2.9372496662216287E-2</v>
      </c>
      <c r="K23" s="8">
        <v>594.71</v>
      </c>
      <c r="L23" s="8">
        <f t="shared" si="8"/>
        <v>1.2496382178184162E-2</v>
      </c>
      <c r="M23" s="8"/>
      <c r="N23" s="8"/>
      <c r="O23" s="8">
        <f>Regressões!$C$5+Regressões!$C$6*'Plan Cálculo'!E23</f>
        <v>10.479342047035431</v>
      </c>
      <c r="P23" s="8">
        <f t="shared" si="9"/>
        <v>-0.3285766441118767</v>
      </c>
      <c r="Q23" s="8">
        <f>Regressões!$C$15+Regressões!$C$16*'Plan Cálculo'!K23</f>
        <v>744.46820224081773</v>
      </c>
      <c r="R23" s="8">
        <f t="shared" si="2"/>
        <v>7.7985518903838447E-3</v>
      </c>
      <c r="S23" s="8"/>
      <c r="T23" s="8"/>
      <c r="U23" s="8"/>
      <c r="V23" s="8"/>
      <c r="W23" s="12">
        <f t="shared" si="3"/>
        <v>10.739671023517715</v>
      </c>
      <c r="X23" s="8">
        <f t="shared" si="10"/>
        <v>0.28571167794406094</v>
      </c>
      <c r="Y23" s="8">
        <f t="shared" si="4"/>
        <v>9.1701140156784771</v>
      </c>
      <c r="Z23" s="8">
        <f t="shared" si="10"/>
        <v>7.1474451962707519E-2</v>
      </c>
      <c r="AA23" s="62">
        <f t="shared" si="0"/>
        <v>757.73410112040892</v>
      </c>
      <c r="AB23" s="8">
        <f t="shared" si="11"/>
        <v>1.8660153524666552E-2</v>
      </c>
      <c r="AC23" s="8">
        <f t="shared" si="1"/>
        <v>703.39273408027259</v>
      </c>
      <c r="AD23" s="8">
        <f t="shared" si="5"/>
        <v>1.6915440553966758E-2</v>
      </c>
    </row>
    <row r="24" spans="1:30">
      <c r="A24" s="4">
        <v>35186</v>
      </c>
      <c r="B24" s="3">
        <v>23</v>
      </c>
      <c r="C24" s="8">
        <v>10.8</v>
      </c>
      <c r="D24" s="8">
        <f t="shared" si="6"/>
        <v>-0.19999999999999929</v>
      </c>
      <c r="E24" s="8">
        <v>5.9180000000000001</v>
      </c>
      <c r="F24" s="8">
        <f t="shared" si="7"/>
        <v>-0.11299999999999955</v>
      </c>
      <c r="G24" s="8"/>
      <c r="H24" s="8"/>
      <c r="I24" s="8">
        <v>747</v>
      </c>
      <c r="J24" s="8">
        <f t="shared" si="8"/>
        <v>-3.1128404669260701E-2</v>
      </c>
      <c r="K24" s="8">
        <v>609.63</v>
      </c>
      <c r="L24" s="8">
        <f t="shared" si="8"/>
        <v>2.5087857947571016E-2</v>
      </c>
      <c r="M24" s="8"/>
      <c r="N24" s="8"/>
      <c r="O24" s="8">
        <f>Regressões!$C$5+Regressões!$C$6*'Plan Cálculo'!E24</f>
        <v>10.375338795537836</v>
      </c>
      <c r="P24" s="8">
        <f t="shared" si="9"/>
        <v>-0.10400325149759482</v>
      </c>
      <c r="Q24" s="8">
        <f>Regressões!$C$15+Regressões!$C$16*'Plan Cálculo'!K24</f>
        <v>756.17826310449504</v>
      </c>
      <c r="R24" s="8">
        <f t="shared" si="2"/>
        <v>1.5729430522929692E-2</v>
      </c>
      <c r="S24" s="8"/>
      <c r="T24" s="8"/>
      <c r="U24" s="8"/>
      <c r="V24" s="8"/>
      <c r="W24" s="12">
        <f t="shared" si="3"/>
        <v>10.587669397768918</v>
      </c>
      <c r="X24" s="8">
        <f t="shared" si="10"/>
        <v>-0.15200162574879705</v>
      </c>
      <c r="Y24" s="8">
        <f t="shared" si="4"/>
        <v>9.0311129318459447</v>
      </c>
      <c r="Z24" s="8">
        <f t="shared" si="10"/>
        <v>-0.1390010838325324</v>
      </c>
      <c r="AA24" s="62">
        <f t="shared" si="0"/>
        <v>751.58913155224752</v>
      </c>
      <c r="AB24" s="8">
        <f t="shared" si="11"/>
        <v>-8.1096648007200137E-3</v>
      </c>
      <c r="AC24" s="8">
        <f t="shared" si="1"/>
        <v>704.26942103483168</v>
      </c>
      <c r="AD24" s="8">
        <f t="shared" si="5"/>
        <v>1.2463690795802868E-3</v>
      </c>
    </row>
    <row r="25" spans="1:30">
      <c r="A25" s="4">
        <v>35217</v>
      </c>
      <c r="B25" s="3">
        <v>24</v>
      </c>
      <c r="C25" s="8">
        <v>10.7</v>
      </c>
      <c r="D25" s="8">
        <f t="shared" si="6"/>
        <v>-0.10000000000000142</v>
      </c>
      <c r="E25" s="8">
        <v>5.9279999999999999</v>
      </c>
      <c r="F25" s="8">
        <f t="shared" si="7"/>
        <v>9.9999999999997868E-3</v>
      </c>
      <c r="G25" s="8"/>
      <c r="H25" s="8"/>
      <c r="I25" s="8">
        <v>822</v>
      </c>
      <c r="J25" s="8">
        <f t="shared" si="8"/>
        <v>0.10040160642570281</v>
      </c>
      <c r="K25" s="8">
        <v>619.36</v>
      </c>
      <c r="L25" s="8">
        <f t="shared" si="8"/>
        <v>1.5960500631530629E-2</v>
      </c>
      <c r="M25" s="8"/>
      <c r="N25" s="8"/>
      <c r="O25" s="8">
        <f>Regressões!$C$5+Regressões!$C$6*'Plan Cálculo'!E25</f>
        <v>10.384542623103993</v>
      </c>
      <c r="P25" s="8">
        <f t="shared" si="9"/>
        <v>9.20382756615723E-3</v>
      </c>
      <c r="Q25" s="8">
        <f>Regressões!$C$15+Regressões!$C$16*'Plan Cálculo'!K25</f>
        <v>763.81491807792554</v>
      </c>
      <c r="R25" s="8">
        <f t="shared" si="2"/>
        <v>1.0099014142615203E-2</v>
      </c>
      <c r="S25" s="8"/>
      <c r="T25" s="8"/>
      <c r="U25" s="8"/>
      <c r="V25" s="8"/>
      <c r="W25" s="12">
        <f t="shared" si="3"/>
        <v>10.542271311551996</v>
      </c>
      <c r="X25" s="8">
        <f t="shared" si="10"/>
        <v>-4.5398086216922096E-2</v>
      </c>
      <c r="Y25" s="8">
        <f t="shared" si="4"/>
        <v>9.0041808743679983</v>
      </c>
      <c r="Z25" s="8">
        <f t="shared" si="10"/>
        <v>-2.6932057477946358E-2</v>
      </c>
      <c r="AA25" s="62">
        <f t="shared" si="0"/>
        <v>792.90745903896277</v>
      </c>
      <c r="AB25" s="8">
        <f t="shared" si="11"/>
        <v>5.49746207763556E-2</v>
      </c>
      <c r="AC25" s="8">
        <f t="shared" si="1"/>
        <v>735.05830602597518</v>
      </c>
      <c r="AD25" s="8">
        <f t="shared" si="5"/>
        <v>4.371748094060831E-2</v>
      </c>
    </row>
    <row r="26" spans="1:30">
      <c r="A26" s="4">
        <v>35247</v>
      </c>
      <c r="B26" s="3">
        <v>25</v>
      </c>
      <c r="C26" s="8">
        <v>10.3</v>
      </c>
      <c r="D26" s="8">
        <f t="shared" si="6"/>
        <v>-0.39999999999999858</v>
      </c>
      <c r="E26" s="8">
        <v>5.5839999999999996</v>
      </c>
      <c r="F26" s="8">
        <f t="shared" si="7"/>
        <v>-0.34400000000000031</v>
      </c>
      <c r="G26" s="8"/>
      <c r="H26" s="8"/>
      <c r="I26" s="8">
        <v>792</v>
      </c>
      <c r="J26" s="8">
        <f t="shared" si="8"/>
        <v>-3.6496350364963501E-2</v>
      </c>
      <c r="K26" s="8">
        <v>639.63</v>
      </c>
      <c r="L26" s="8">
        <f t="shared" si="8"/>
        <v>3.2727331438904647E-2</v>
      </c>
      <c r="M26" s="8"/>
      <c r="N26" s="8"/>
      <c r="O26" s="8">
        <f>Regressões!$C$5+Regressões!$C$6*'Plan Cálculo'!E26</f>
        <v>10.067930954828125</v>
      </c>
      <c r="P26" s="8">
        <f t="shared" si="9"/>
        <v>-0.3166116682758684</v>
      </c>
      <c r="Q26" s="8">
        <f>Regressões!$C$15+Regressões!$C$16*'Plan Cálculo'!K26</f>
        <v>779.72396189205028</v>
      </c>
      <c r="R26" s="8">
        <f t="shared" si="2"/>
        <v>2.0828401537585153E-2</v>
      </c>
      <c r="S26" s="8"/>
      <c r="T26" s="8"/>
      <c r="U26" s="8"/>
      <c r="V26" s="8"/>
      <c r="W26" s="12">
        <f t="shared" si="3"/>
        <v>10.183965477414063</v>
      </c>
      <c r="X26" s="8">
        <f t="shared" si="10"/>
        <v>-0.35830583413793349</v>
      </c>
      <c r="Y26" s="8">
        <f t="shared" si="4"/>
        <v>8.650643651609375</v>
      </c>
      <c r="Z26" s="8">
        <f t="shared" si="10"/>
        <v>-0.35353722275862332</v>
      </c>
      <c r="AA26" s="62">
        <f t="shared" si="0"/>
        <v>785.86198094602514</v>
      </c>
      <c r="AB26" s="8">
        <f t="shared" si="11"/>
        <v>-8.8856246874976369E-3</v>
      </c>
      <c r="AC26" s="8">
        <f t="shared" si="1"/>
        <v>737.11798729735017</v>
      </c>
      <c r="AD26" s="8">
        <f t="shared" si="5"/>
        <v>2.8020651620283845E-3</v>
      </c>
    </row>
    <row r="27" spans="1:30">
      <c r="A27" s="4">
        <v>35278</v>
      </c>
      <c r="B27" s="3">
        <v>26</v>
      </c>
      <c r="C27" s="8">
        <v>10.3</v>
      </c>
      <c r="D27" s="8">
        <f t="shared" si="6"/>
        <v>0</v>
      </c>
      <c r="E27" s="8">
        <v>5.5629999999999997</v>
      </c>
      <c r="F27" s="8">
        <f t="shared" si="7"/>
        <v>-2.0999999999999908E-2</v>
      </c>
      <c r="G27" s="8"/>
      <c r="H27" s="8"/>
      <c r="I27" s="8">
        <v>822</v>
      </c>
      <c r="J27" s="8">
        <f t="shared" si="8"/>
        <v>3.787878787878788E-2</v>
      </c>
      <c r="K27" s="8">
        <v>644.17999999999995</v>
      </c>
      <c r="L27" s="8">
        <f t="shared" si="8"/>
        <v>7.1134874849521669E-3</v>
      </c>
      <c r="M27" s="8"/>
      <c r="N27" s="8"/>
      <c r="O27" s="8">
        <f>Regressões!$C$5+Regressões!$C$6*'Plan Cálculo'!E27</f>
        <v>10.04860291693919</v>
      </c>
      <c r="P27" s="8">
        <f t="shared" si="9"/>
        <v>-1.9328037888934446E-2</v>
      </c>
      <c r="Q27" s="8">
        <f>Regressões!$C$15+Regressões!$C$16*'Plan Cálculo'!K27</f>
        <v>783.29505954149613</v>
      </c>
      <c r="R27" s="8">
        <f t="shared" si="2"/>
        <v>4.5799511416583227E-3</v>
      </c>
      <c r="S27" s="8"/>
      <c r="T27" s="8"/>
      <c r="U27" s="8"/>
      <c r="V27" s="8"/>
      <c r="W27" s="12">
        <f t="shared" si="3"/>
        <v>10.174301458469596</v>
      </c>
      <c r="X27" s="8">
        <f t="shared" si="10"/>
        <v>-9.6640189444663349E-3</v>
      </c>
      <c r="Y27" s="8">
        <f t="shared" si="4"/>
        <v>8.6372009723130638</v>
      </c>
      <c r="Z27" s="8">
        <f t="shared" si="10"/>
        <v>-1.3442679296311155E-2</v>
      </c>
      <c r="AA27" s="62">
        <f t="shared" si="0"/>
        <v>802.64752977074806</v>
      </c>
      <c r="AB27" s="8">
        <f t="shared" si="11"/>
        <v>2.1359410725680334E-2</v>
      </c>
      <c r="AC27" s="8">
        <f t="shared" si="1"/>
        <v>749.82501984716544</v>
      </c>
      <c r="AD27" s="8">
        <f t="shared" si="5"/>
        <v>1.7238804056872521E-2</v>
      </c>
    </row>
    <row r="28" spans="1:30">
      <c r="A28" s="4">
        <v>35309</v>
      </c>
      <c r="B28" s="3">
        <v>27</v>
      </c>
      <c r="C28" s="8">
        <v>9.9</v>
      </c>
      <c r="D28" s="8">
        <f t="shared" si="6"/>
        <v>-0.40000000000000036</v>
      </c>
      <c r="E28" s="8">
        <v>5.2359999999999998</v>
      </c>
      <c r="F28" s="8">
        <f t="shared" si="7"/>
        <v>-0.32699999999999996</v>
      </c>
      <c r="G28" s="8"/>
      <c r="H28" s="8"/>
      <c r="I28" s="8">
        <v>891</v>
      </c>
      <c r="J28" s="8">
        <f t="shared" si="8"/>
        <v>8.3941605839416053E-2</v>
      </c>
      <c r="K28" s="8">
        <v>636.42999999999995</v>
      </c>
      <c r="L28" s="8">
        <f t="shared" si="8"/>
        <v>-1.2030798845043312E-2</v>
      </c>
      <c r="M28" s="8"/>
      <c r="N28" s="8"/>
      <c r="O28" s="8">
        <f>Regressões!$C$5+Regressões!$C$6*'Plan Cálculo'!E28</f>
        <v>9.7476377555257905</v>
      </c>
      <c r="P28" s="8">
        <f t="shared" si="9"/>
        <v>-0.30096516141339968</v>
      </c>
      <c r="Q28" s="8">
        <f>Regressões!$C$15+Regressões!$C$16*'Plan Cálculo'!K28</f>
        <v>777.2124206880444</v>
      </c>
      <c r="R28" s="8">
        <f t="shared" si="2"/>
        <v>-7.7654502978892976E-3</v>
      </c>
      <c r="S28" s="8"/>
      <c r="T28" s="8"/>
      <c r="U28" s="8"/>
      <c r="V28" s="8"/>
      <c r="W28" s="12">
        <f t="shared" si="3"/>
        <v>9.8238188777628963</v>
      </c>
      <c r="X28" s="8">
        <f t="shared" si="10"/>
        <v>-0.35048258070670002</v>
      </c>
      <c r="Y28" s="8">
        <f t="shared" si="4"/>
        <v>8.2945459185085966</v>
      </c>
      <c r="Z28" s="8">
        <f t="shared" si="10"/>
        <v>-0.34265505380446726</v>
      </c>
      <c r="AA28" s="62">
        <f t="shared" si="0"/>
        <v>834.1062103440222</v>
      </c>
      <c r="AB28" s="8">
        <f t="shared" si="11"/>
        <v>3.9193642796433142E-2</v>
      </c>
      <c r="AC28" s="8">
        <f t="shared" si="1"/>
        <v>768.21414022934812</v>
      </c>
      <c r="AD28" s="8">
        <f t="shared" si="5"/>
        <v>2.452454892200167E-2</v>
      </c>
    </row>
    <row r="29" spans="1:30">
      <c r="A29" s="4">
        <v>35339</v>
      </c>
      <c r="B29" s="3">
        <v>28</v>
      </c>
      <c r="C29" s="8">
        <v>9.6999999999999993</v>
      </c>
      <c r="D29" s="8">
        <f t="shared" si="6"/>
        <v>-0.20000000000000107</v>
      </c>
      <c r="E29" s="8">
        <v>5.1470000000000002</v>
      </c>
      <c r="F29" s="8">
        <f t="shared" si="7"/>
        <v>-8.8999999999999524E-2</v>
      </c>
      <c r="G29" s="8"/>
      <c r="H29" s="8"/>
      <c r="I29" s="8">
        <v>789</v>
      </c>
      <c r="J29" s="8">
        <f t="shared" si="8"/>
        <v>-0.11447811447811448</v>
      </c>
      <c r="K29" s="8">
        <v>636.95000000000005</v>
      </c>
      <c r="L29" s="8">
        <f t="shared" si="8"/>
        <v>8.1705764970239545E-4</v>
      </c>
      <c r="M29" s="8"/>
      <c r="N29" s="8"/>
      <c r="O29" s="8">
        <f>Regressões!$C$5+Regressões!$C$6*'Plan Cálculo'!E29</f>
        <v>9.6657236901869759</v>
      </c>
      <c r="P29" s="8">
        <f t="shared" si="9"/>
        <v>-8.1914065338814623E-2</v>
      </c>
      <c r="Q29" s="8">
        <f>Regressões!$C$15+Regressões!$C$16*'Plan Cálculo'!K29</f>
        <v>777.62054613369537</v>
      </c>
      <c r="R29" s="8">
        <f t="shared" si="2"/>
        <v>5.2511441503941074E-4</v>
      </c>
      <c r="S29" s="8"/>
      <c r="T29" s="8"/>
      <c r="U29" s="8"/>
      <c r="V29" s="8"/>
      <c r="W29" s="12">
        <f t="shared" si="3"/>
        <v>9.6828618450934876</v>
      </c>
      <c r="X29" s="8">
        <f t="shared" si="10"/>
        <v>-0.14095703266940873</v>
      </c>
      <c r="Y29" s="8">
        <f t="shared" si="4"/>
        <v>8.1709078967289912</v>
      </c>
      <c r="Z29" s="8">
        <f t="shared" si="10"/>
        <v>-0.12363802177960537</v>
      </c>
      <c r="AA29" s="62">
        <f t="shared" si="0"/>
        <v>783.31027306684769</v>
      </c>
      <c r="AB29" s="8">
        <f t="shared" si="11"/>
        <v>-6.0898644138165606E-2</v>
      </c>
      <c r="AC29" s="8">
        <f t="shared" si="1"/>
        <v>734.52351537789855</v>
      </c>
      <c r="AD29" s="8">
        <f t="shared" si="5"/>
        <v>-4.3855772872641127E-2</v>
      </c>
    </row>
    <row r="30" spans="1:30">
      <c r="A30" s="4">
        <v>35370</v>
      </c>
      <c r="B30" s="3">
        <v>29</v>
      </c>
      <c r="C30" s="8">
        <v>9.6</v>
      </c>
      <c r="D30" s="8">
        <f t="shared" si="6"/>
        <v>-9.9999999999999645E-2</v>
      </c>
      <c r="E30" s="8">
        <v>4.5599999999999996</v>
      </c>
      <c r="F30" s="8">
        <f t="shared" si="7"/>
        <v>-0.58700000000000063</v>
      </c>
      <c r="G30" s="8"/>
      <c r="H30" s="8"/>
      <c r="I30" s="8">
        <v>844</v>
      </c>
      <c r="J30" s="8">
        <f t="shared" si="8"/>
        <v>6.9708491761723695E-2</v>
      </c>
      <c r="K30" s="8">
        <v>641.44000000000005</v>
      </c>
      <c r="L30" s="8">
        <f t="shared" si="8"/>
        <v>7.0492189339822729E-3</v>
      </c>
      <c r="M30" s="8"/>
      <c r="N30" s="8"/>
      <c r="O30" s="8">
        <f>Regressões!$C$5+Regressões!$C$6*'Plan Cálculo'!E30</f>
        <v>9.1254590120534438</v>
      </c>
      <c r="P30" s="8">
        <f t="shared" si="9"/>
        <v>-0.54026467813353207</v>
      </c>
      <c r="Q30" s="8">
        <f>Regressões!$C$15+Regressões!$C$16*'Plan Cálculo'!K30</f>
        <v>781.14455238556616</v>
      </c>
      <c r="R30" s="8">
        <f t="shared" si="2"/>
        <v>4.5317813030944648E-3</v>
      </c>
      <c r="S30" s="8"/>
      <c r="T30" s="8"/>
      <c r="U30" s="8"/>
      <c r="V30" s="8"/>
      <c r="W30" s="12">
        <f t="shared" si="3"/>
        <v>9.3627295060267208</v>
      </c>
      <c r="X30" s="8">
        <f t="shared" si="10"/>
        <v>-0.32013233906676675</v>
      </c>
      <c r="Y30" s="8">
        <f t="shared" si="4"/>
        <v>7.7618196706844813</v>
      </c>
      <c r="Z30" s="8">
        <f t="shared" si="10"/>
        <v>-0.4090882260445099</v>
      </c>
      <c r="AA30" s="62">
        <f t="shared" si="0"/>
        <v>812.57227619278308</v>
      </c>
      <c r="AB30" s="8">
        <f t="shared" si="11"/>
        <v>3.7356848406146427E-2</v>
      </c>
      <c r="AC30" s="8">
        <f t="shared" si="1"/>
        <v>755.52818412852196</v>
      </c>
      <c r="AD30" s="8">
        <f t="shared" si="5"/>
        <v>2.8596318988939246E-2</v>
      </c>
    </row>
    <row r="31" spans="1:30">
      <c r="A31" s="4">
        <v>35400</v>
      </c>
      <c r="B31" s="3">
        <v>30</v>
      </c>
      <c r="C31" s="8">
        <v>9.1999999999999993</v>
      </c>
      <c r="D31" s="8">
        <f t="shared" si="6"/>
        <v>-0.40000000000000036</v>
      </c>
      <c r="E31" s="8">
        <v>3.827</v>
      </c>
      <c r="F31" s="8">
        <f t="shared" si="7"/>
        <v>-0.73299999999999965</v>
      </c>
      <c r="G31" s="8"/>
      <c r="H31" s="8"/>
      <c r="I31" s="8">
        <v>886</v>
      </c>
      <c r="J31" s="8">
        <f t="shared" si="8"/>
        <v>4.9763033175355451E-2</v>
      </c>
      <c r="K31" s="8">
        <v>686.66</v>
      </c>
      <c r="L31" s="8">
        <f t="shared" si="8"/>
        <v>7.0497630331753408E-2</v>
      </c>
      <c r="M31" s="8"/>
      <c r="N31" s="8"/>
      <c r="O31" s="8">
        <f>Regressões!$C$5+Regressões!$C$6*'Plan Cálculo'!E31</f>
        <v>8.4508184514539906</v>
      </c>
      <c r="P31" s="8">
        <f t="shared" si="9"/>
        <v>-0.67464056059945321</v>
      </c>
      <c r="Q31" s="8">
        <f>Regressões!$C$15+Regressões!$C$16*'Plan Cálculo'!K31</f>
        <v>816.63576902467435</v>
      </c>
      <c r="R31" s="8">
        <f t="shared" si="2"/>
        <v>4.5434889779004735E-2</v>
      </c>
      <c r="S31" s="8"/>
      <c r="T31" s="8"/>
      <c r="U31" s="8"/>
      <c r="V31" s="8"/>
      <c r="W31" s="12">
        <f t="shared" si="3"/>
        <v>8.8254092257269949</v>
      </c>
      <c r="X31" s="8">
        <f t="shared" si="10"/>
        <v>-0.53732028029972589</v>
      </c>
      <c r="Y31" s="8">
        <f t="shared" si="4"/>
        <v>7.1592728171513302</v>
      </c>
      <c r="Z31" s="8">
        <f t="shared" si="10"/>
        <v>-0.60254685353315107</v>
      </c>
      <c r="AA31" s="62">
        <f t="shared" si="0"/>
        <v>851.31788451233717</v>
      </c>
      <c r="AB31" s="8">
        <f t="shared" si="11"/>
        <v>4.7682660921059633E-2</v>
      </c>
      <c r="AC31" s="8">
        <f t="shared" si="1"/>
        <v>796.43192300822477</v>
      </c>
      <c r="AD31" s="8">
        <f t="shared" si="5"/>
        <v>5.4139262755477473E-2</v>
      </c>
    </row>
    <row r="32" spans="1:30">
      <c r="A32" s="4">
        <v>35431</v>
      </c>
      <c r="B32" s="3">
        <v>31</v>
      </c>
      <c r="C32" s="8">
        <v>8.9</v>
      </c>
      <c r="D32" s="8">
        <f t="shared" si="6"/>
        <v>-0.29999999999999893</v>
      </c>
      <c r="E32" s="8">
        <v>5.1429999999999998</v>
      </c>
      <c r="F32" s="8">
        <f t="shared" si="7"/>
        <v>1.3159999999999998</v>
      </c>
      <c r="G32" s="8"/>
      <c r="H32" s="8"/>
      <c r="I32" s="8">
        <v>807</v>
      </c>
      <c r="J32" s="8">
        <f t="shared" si="8"/>
        <v>-8.916478555304741E-2</v>
      </c>
      <c r="K32" s="8">
        <v>641.75</v>
      </c>
      <c r="L32" s="8">
        <f t="shared" si="8"/>
        <v>-6.5403547607258278E-2</v>
      </c>
      <c r="M32" s="8"/>
      <c r="N32" s="8"/>
      <c r="O32" s="8">
        <f>Regressões!$C$5+Regressões!$C$6*'Plan Cálculo'!E32</f>
        <v>9.6620421591605137</v>
      </c>
      <c r="P32" s="8">
        <f t="shared" si="9"/>
        <v>1.2112237077065231</v>
      </c>
      <c r="Q32" s="8">
        <f>Regressões!$C$15+Regressões!$C$16*'Plan Cálculo'!K32</f>
        <v>781.38785793970419</v>
      </c>
      <c r="R32" s="8">
        <f t="shared" si="2"/>
        <v>-4.3162340448383116E-2</v>
      </c>
      <c r="S32" s="8"/>
      <c r="T32" s="8"/>
      <c r="U32" s="8"/>
      <c r="V32" s="8"/>
      <c r="W32" s="12">
        <f t="shared" si="3"/>
        <v>9.2810210795802561</v>
      </c>
      <c r="X32" s="8">
        <f t="shared" si="10"/>
        <v>0.4556118538532612</v>
      </c>
      <c r="Y32" s="8">
        <f t="shared" si="4"/>
        <v>7.9016807197201713</v>
      </c>
      <c r="Z32" s="8">
        <f t="shared" si="10"/>
        <v>0.74240790256884104</v>
      </c>
      <c r="AA32" s="62">
        <f t="shared" si="0"/>
        <v>794.1939289698521</v>
      </c>
      <c r="AB32" s="8">
        <f t="shared" si="11"/>
        <v>-6.7100617268492549E-2</v>
      </c>
      <c r="AC32" s="8">
        <f t="shared" si="1"/>
        <v>743.3792859799014</v>
      </c>
      <c r="AD32" s="8">
        <f t="shared" si="5"/>
        <v>-6.6612896213322045E-2</v>
      </c>
    </row>
    <row r="33" spans="1:30">
      <c r="A33" s="4">
        <v>35462</v>
      </c>
      <c r="B33" s="3">
        <v>32</v>
      </c>
      <c r="C33" s="8">
        <v>9.1</v>
      </c>
      <c r="D33" s="8">
        <f t="shared" si="6"/>
        <v>0.19999999999999929</v>
      </c>
      <c r="E33" s="8">
        <v>5.5540000000000003</v>
      </c>
      <c r="F33" s="8">
        <f t="shared" si="7"/>
        <v>0.41100000000000048</v>
      </c>
      <c r="G33" s="8"/>
      <c r="H33" s="8"/>
      <c r="I33" s="8">
        <v>862</v>
      </c>
      <c r="J33" s="8">
        <f t="shared" si="8"/>
        <v>6.8153655514250316E-2</v>
      </c>
      <c r="K33" s="8">
        <v>642.73</v>
      </c>
      <c r="L33" s="8">
        <f t="shared" si="8"/>
        <v>1.5270744059213374E-3</v>
      </c>
      <c r="M33" s="8"/>
      <c r="N33" s="8"/>
      <c r="O33" s="8">
        <f>Regressões!$C$5+Regressões!$C$6*'Plan Cálculo'!E33</f>
        <v>10.040319472129648</v>
      </c>
      <c r="P33" s="8">
        <f t="shared" si="9"/>
        <v>0.37827731296913392</v>
      </c>
      <c r="Q33" s="8">
        <f>Regressões!$C$15+Regressões!$C$16*'Plan Cálculo'!K33</f>
        <v>782.15701743343107</v>
      </c>
      <c r="R33" s="8">
        <f t="shared" si="2"/>
        <v>9.8435045529748542E-4</v>
      </c>
      <c r="S33" s="8"/>
      <c r="T33" s="8"/>
      <c r="U33" s="8"/>
      <c r="V33" s="8"/>
      <c r="W33" s="12">
        <f t="shared" si="3"/>
        <v>9.5701597360648236</v>
      </c>
      <c r="X33" s="8">
        <f t="shared" si="10"/>
        <v>0.28913865648456749</v>
      </c>
      <c r="Y33" s="8">
        <f t="shared" si="4"/>
        <v>8.2314398240432158</v>
      </c>
      <c r="Z33" s="8">
        <f t="shared" si="10"/>
        <v>0.32975910432304456</v>
      </c>
      <c r="AA33" s="62">
        <f t="shared" si="0"/>
        <v>822.07850871671553</v>
      </c>
      <c r="AB33" s="8">
        <f t="shared" si="11"/>
        <v>3.5110542563618549E-2</v>
      </c>
      <c r="AC33" s="8">
        <f t="shared" si="1"/>
        <v>762.2956724778104</v>
      </c>
      <c r="AD33" s="8">
        <f t="shared" si="5"/>
        <v>2.5446480490741628E-2</v>
      </c>
    </row>
    <row r="34" spans="1:30">
      <c r="A34" s="4">
        <v>35490</v>
      </c>
      <c r="B34" s="3">
        <v>33</v>
      </c>
      <c r="C34" s="8">
        <v>9.9</v>
      </c>
      <c r="D34" s="8">
        <f t="shared" si="6"/>
        <v>0.80000000000000071</v>
      </c>
      <c r="E34" s="8">
        <v>5.9749999999999996</v>
      </c>
      <c r="F34" s="8">
        <f t="shared" si="7"/>
        <v>0.42099999999999937</v>
      </c>
      <c r="G34" s="8"/>
      <c r="H34" s="8"/>
      <c r="I34" s="8">
        <v>935</v>
      </c>
      <c r="J34" s="8">
        <f t="shared" si="8"/>
        <v>8.4686774941995363E-2</v>
      </c>
      <c r="K34" s="8">
        <v>634.11</v>
      </c>
      <c r="L34" s="8">
        <f t="shared" si="8"/>
        <v>-1.3411541393742324E-2</v>
      </c>
      <c r="M34" s="8"/>
      <c r="N34" s="8"/>
      <c r="O34" s="8">
        <f>Regressões!$C$5+Regressões!$C$6*'Plan Cálculo'!E34</f>
        <v>10.427800612664941</v>
      </c>
      <c r="P34" s="8">
        <f t="shared" si="9"/>
        <v>0.38748114053529292</v>
      </c>
      <c r="Q34" s="8">
        <f>Regressões!$C$15+Regressões!$C$16*'Plan Cálculo'!K34</f>
        <v>775.39155331514019</v>
      </c>
      <c r="R34" s="8">
        <f t="shared" si="2"/>
        <v>-8.6497518624726565E-3</v>
      </c>
      <c r="S34" s="8"/>
      <c r="T34" s="8"/>
      <c r="U34" s="8"/>
      <c r="V34" s="8"/>
      <c r="W34" s="12">
        <f t="shared" si="3"/>
        <v>10.16390030633247</v>
      </c>
      <c r="X34" s="8">
        <f t="shared" si="10"/>
        <v>0.59374057026764682</v>
      </c>
      <c r="Y34" s="8">
        <f t="shared" si="4"/>
        <v>8.7676002042216457</v>
      </c>
      <c r="Z34" s="8">
        <f t="shared" si="10"/>
        <v>0.53616038017842982</v>
      </c>
      <c r="AA34" s="62">
        <f t="shared" ref="AA34:AA65" si="12">AVERAGE(Q34,I34)</f>
        <v>855.19577665757015</v>
      </c>
      <c r="AB34" s="8">
        <f t="shared" si="11"/>
        <v>4.0284799553453203E-2</v>
      </c>
      <c r="AC34" s="8">
        <f t="shared" ref="AC34:AC65" si="13">AVERAGE(Q34,K34,I34)</f>
        <v>781.50051777171336</v>
      </c>
      <c r="AD34" s="8">
        <f t="shared" si="5"/>
        <v>2.5193433450144628E-2</v>
      </c>
    </row>
    <row r="35" spans="1:30">
      <c r="A35" s="4">
        <v>35521</v>
      </c>
      <c r="B35" s="3">
        <v>34</v>
      </c>
      <c r="C35" s="8">
        <v>10.7</v>
      </c>
      <c r="D35" s="8">
        <f t="shared" si="6"/>
        <v>0.79999999999999893</v>
      </c>
      <c r="E35" s="8">
        <v>5.75</v>
      </c>
      <c r="F35" s="8">
        <f t="shared" si="7"/>
        <v>-0.22499999999999964</v>
      </c>
      <c r="G35" s="8"/>
      <c r="H35" s="8"/>
      <c r="I35" s="8">
        <v>777</v>
      </c>
      <c r="J35" s="8">
        <f t="shared" si="8"/>
        <v>-0.16898395721925133</v>
      </c>
      <c r="K35" s="8">
        <v>649.94000000000005</v>
      </c>
      <c r="L35" s="8">
        <f t="shared" si="8"/>
        <v>2.4964122943968776E-2</v>
      </c>
      <c r="M35" s="8"/>
      <c r="N35" s="8"/>
      <c r="O35" s="8">
        <f>Regressões!$C$5+Regressões!$C$6*'Plan Cálculo'!E35</f>
        <v>10.220714492426364</v>
      </c>
      <c r="P35" s="8">
        <f t="shared" si="9"/>
        <v>-0.20708612023857675</v>
      </c>
      <c r="Q35" s="8">
        <f>Regressões!$C$15+Regressões!$C$16*'Plan Cálculo'!K35</f>
        <v>787.8158337087068</v>
      </c>
      <c r="R35" s="8">
        <f t="shared" ref="R35:R66" si="14">(Q35-Q34)/Q34</f>
        <v>1.6023234120164646E-2</v>
      </c>
      <c r="S35" s="8"/>
      <c r="T35" s="8"/>
      <c r="U35" s="8"/>
      <c r="V35" s="8"/>
      <c r="W35" s="12">
        <f t="shared" si="3"/>
        <v>10.460357246213182</v>
      </c>
      <c r="X35" s="8">
        <f t="shared" si="10"/>
        <v>0.29645693988071109</v>
      </c>
      <c r="Y35" s="8">
        <f t="shared" si="4"/>
        <v>8.8902381641421204</v>
      </c>
      <c r="Z35" s="8">
        <f t="shared" si="10"/>
        <v>0.12263795992047477</v>
      </c>
      <c r="AA35" s="62">
        <f t="shared" si="12"/>
        <v>782.4079168543534</v>
      </c>
      <c r="AB35" s="8">
        <f t="shared" si="11"/>
        <v>-8.5112510830794019E-2</v>
      </c>
      <c r="AC35" s="8">
        <f t="shared" si="13"/>
        <v>738.25194456956888</v>
      </c>
      <c r="AD35" s="8">
        <f t="shared" si="5"/>
        <v>-5.5340428085011155E-2</v>
      </c>
    </row>
    <row r="36" spans="1:30">
      <c r="A36" s="4">
        <v>35551</v>
      </c>
      <c r="B36" s="3">
        <v>35</v>
      </c>
      <c r="C36" s="8">
        <v>10.7</v>
      </c>
      <c r="D36" s="8">
        <f t="shared" si="6"/>
        <v>0</v>
      </c>
      <c r="E36" s="8">
        <v>6.0019999999999998</v>
      </c>
      <c r="F36" s="8">
        <f t="shared" si="7"/>
        <v>0.25199999999999978</v>
      </c>
      <c r="G36" s="8"/>
      <c r="H36" s="8"/>
      <c r="I36" s="8">
        <v>842</v>
      </c>
      <c r="J36" s="8">
        <f t="shared" si="8"/>
        <v>8.3655083655083659E-2</v>
      </c>
      <c r="K36" s="8">
        <v>666.7</v>
      </c>
      <c r="L36" s="8">
        <f t="shared" si="8"/>
        <v>2.5786995722682077E-2</v>
      </c>
      <c r="M36" s="8"/>
      <c r="N36" s="8"/>
      <c r="O36" s="8">
        <f>Regressões!$C$5+Regressões!$C$6*'Plan Cálculo'!E36</f>
        <v>10.45265094709357</v>
      </c>
      <c r="P36" s="8">
        <f t="shared" si="9"/>
        <v>0.23193645466720625</v>
      </c>
      <c r="Q36" s="8">
        <f>Regressões!$C$15+Regressões!$C$16*'Plan Cálculo'!K36</f>
        <v>800.97003076468764</v>
      </c>
      <c r="R36" s="8">
        <f t="shared" si="14"/>
        <v>1.6697045798199285E-2</v>
      </c>
      <c r="S36" s="8"/>
      <c r="T36" s="8"/>
      <c r="U36" s="8"/>
      <c r="V36" s="8"/>
      <c r="W36" s="12">
        <f t="shared" si="3"/>
        <v>10.576325473546785</v>
      </c>
      <c r="X36" s="8">
        <f t="shared" si="10"/>
        <v>0.11596822733360312</v>
      </c>
      <c r="Y36" s="8">
        <f t="shared" si="4"/>
        <v>9.0515503156978561</v>
      </c>
      <c r="Z36" s="8">
        <f t="shared" si="10"/>
        <v>0.16131215155573564</v>
      </c>
      <c r="AA36" s="62">
        <f t="shared" si="12"/>
        <v>821.48501538234382</v>
      </c>
      <c r="AB36" s="8">
        <f t="shared" si="11"/>
        <v>4.9944661456262703E-2</v>
      </c>
      <c r="AC36" s="8">
        <f t="shared" si="13"/>
        <v>769.89001025489597</v>
      </c>
      <c r="AD36" s="8">
        <f t="shared" si="5"/>
        <v>4.2855377379023875E-2</v>
      </c>
    </row>
    <row r="37" spans="1:30">
      <c r="A37" s="4">
        <v>35582</v>
      </c>
      <c r="B37" s="3">
        <v>36</v>
      </c>
      <c r="C37" s="8">
        <v>10.5</v>
      </c>
      <c r="D37" s="8">
        <f t="shared" si="6"/>
        <v>-0.19999999999999929</v>
      </c>
      <c r="E37" s="8">
        <v>6.09</v>
      </c>
      <c r="F37" s="8">
        <f t="shared" si="7"/>
        <v>8.8000000000000078E-2</v>
      </c>
      <c r="G37" s="8"/>
      <c r="H37" s="8"/>
      <c r="I37" s="8">
        <v>924</v>
      </c>
      <c r="J37" s="8">
        <f t="shared" si="8"/>
        <v>9.7387173396674589E-2</v>
      </c>
      <c r="K37" s="8">
        <v>664.5</v>
      </c>
      <c r="L37" s="8">
        <f t="shared" si="8"/>
        <v>-3.2998350082496554E-3</v>
      </c>
      <c r="M37" s="8"/>
      <c r="N37" s="8"/>
      <c r="O37" s="8">
        <f>Regressões!$C$5+Regressões!$C$6*'Plan Cálculo'!E37</f>
        <v>10.53364462967577</v>
      </c>
      <c r="P37" s="8">
        <f t="shared" si="9"/>
        <v>8.0993682582199966E-2</v>
      </c>
      <c r="Q37" s="8">
        <f>Regressões!$C$15+Regressões!$C$16*'Plan Cálculo'!K37</f>
        <v>799.24334618693354</v>
      </c>
      <c r="R37" s="8">
        <f t="shared" si="14"/>
        <v>-2.1557418023563633E-3</v>
      </c>
      <c r="S37" s="8"/>
      <c r="T37" s="8"/>
      <c r="U37" s="8"/>
      <c r="V37" s="8"/>
      <c r="W37" s="12">
        <f t="shared" si="3"/>
        <v>10.516822314837885</v>
      </c>
      <c r="X37" s="8">
        <f t="shared" si="10"/>
        <v>-5.9503158708899662E-2</v>
      </c>
      <c r="Y37" s="8">
        <f t="shared" si="4"/>
        <v>9.0412148765585894</v>
      </c>
      <c r="Z37" s="8">
        <f t="shared" si="10"/>
        <v>-1.0335439139266711E-2</v>
      </c>
      <c r="AA37" s="62">
        <f t="shared" si="12"/>
        <v>861.62167309346682</v>
      </c>
      <c r="AB37" s="8">
        <f t="shared" si="11"/>
        <v>4.8858660790595435E-2</v>
      </c>
      <c r="AC37" s="8">
        <f t="shared" si="13"/>
        <v>795.91444872897785</v>
      </c>
      <c r="AD37" s="8">
        <f t="shared" si="5"/>
        <v>3.3802800565584268E-2</v>
      </c>
    </row>
    <row r="38" spans="1:30">
      <c r="A38" s="4">
        <v>35612</v>
      </c>
      <c r="B38" s="3">
        <v>37</v>
      </c>
      <c r="C38" s="8">
        <v>10.199999999999999</v>
      </c>
      <c r="D38" s="8">
        <f t="shared" si="6"/>
        <v>-0.30000000000000071</v>
      </c>
      <c r="E38" s="8">
        <v>5.9720000000000004</v>
      </c>
      <c r="F38" s="8">
        <f t="shared" si="7"/>
        <v>-0.11799999999999944</v>
      </c>
      <c r="G38" s="8"/>
      <c r="H38" s="8"/>
      <c r="I38" s="8">
        <v>813</v>
      </c>
      <c r="J38" s="8">
        <f t="shared" si="8"/>
        <v>-0.12012987012987013</v>
      </c>
      <c r="K38" s="8">
        <v>675.23</v>
      </c>
      <c r="L38" s="8">
        <f t="shared" si="8"/>
        <v>1.6147479307750217E-2</v>
      </c>
      <c r="M38" s="8"/>
      <c r="N38" s="8"/>
      <c r="O38" s="8">
        <f>Regressões!$C$5+Regressões!$C$6*'Plan Cálculo'!E38</f>
        <v>10.425039464395093</v>
      </c>
      <c r="P38" s="8">
        <f t="shared" si="9"/>
        <v>-0.10860516528067699</v>
      </c>
      <c r="Q38" s="8">
        <f>Regressões!$C$15+Regressões!$C$16*'Plan Cálculo'!K38</f>
        <v>807.66485778661581</v>
      </c>
      <c r="R38" s="8">
        <f t="shared" si="14"/>
        <v>1.0536855439410294E-2</v>
      </c>
      <c r="S38" s="8"/>
      <c r="T38" s="8"/>
      <c r="U38" s="8"/>
      <c r="V38" s="8"/>
      <c r="W38" s="12">
        <f t="shared" si="3"/>
        <v>10.312519732197547</v>
      </c>
      <c r="X38" s="8">
        <f t="shared" si="10"/>
        <v>-0.20430258264033796</v>
      </c>
      <c r="Y38" s="8">
        <f t="shared" si="4"/>
        <v>8.8656798214650312</v>
      </c>
      <c r="Z38" s="8">
        <f t="shared" si="10"/>
        <v>-0.17553505509355816</v>
      </c>
      <c r="AA38" s="62">
        <f t="shared" si="12"/>
        <v>810.33242889330791</v>
      </c>
      <c r="AB38" s="8">
        <f t="shared" si="11"/>
        <v>-5.9526409097876966E-2</v>
      </c>
      <c r="AC38" s="8">
        <f t="shared" si="13"/>
        <v>765.29828592887191</v>
      </c>
      <c r="AD38" s="8">
        <f t="shared" si="5"/>
        <v>-3.8466650340370001E-2</v>
      </c>
    </row>
    <row r="39" spans="1:30">
      <c r="A39" s="4">
        <v>35643</v>
      </c>
      <c r="B39" s="3">
        <v>38</v>
      </c>
      <c r="C39" s="8">
        <v>10.199999999999999</v>
      </c>
      <c r="D39" s="8">
        <f t="shared" si="6"/>
        <v>0</v>
      </c>
      <c r="E39" s="8">
        <v>5.9530000000000003</v>
      </c>
      <c r="F39" s="8">
        <f t="shared" si="7"/>
        <v>-1.9000000000000128E-2</v>
      </c>
      <c r="G39" s="8"/>
      <c r="H39" s="8"/>
      <c r="I39" s="8">
        <v>840</v>
      </c>
      <c r="J39" s="8">
        <f t="shared" si="8"/>
        <v>3.3210332103321034E-2</v>
      </c>
      <c r="K39" s="8">
        <v>684.17</v>
      </c>
      <c r="L39" s="8">
        <f t="shared" si="8"/>
        <v>1.3239933059846186E-2</v>
      </c>
      <c r="M39" s="8"/>
      <c r="N39" s="8"/>
      <c r="O39" s="8">
        <f>Regressões!$C$5+Regressões!$C$6*'Plan Cálculo'!E39</f>
        <v>10.407552192019391</v>
      </c>
      <c r="P39" s="8">
        <f t="shared" si="9"/>
        <v>-1.7487272375701579E-2</v>
      </c>
      <c r="Q39" s="8">
        <f>Regressões!$C$15+Regressões!$C$16*'Plan Cálculo'!K39</f>
        <v>814.68147602530723</v>
      </c>
      <c r="R39" s="8">
        <f t="shared" si="14"/>
        <v>8.6875368799879168E-3</v>
      </c>
      <c r="S39" s="8"/>
      <c r="T39" s="8"/>
      <c r="U39" s="8"/>
      <c r="V39" s="8"/>
      <c r="W39" s="12">
        <f t="shared" si="3"/>
        <v>10.303776096009695</v>
      </c>
      <c r="X39" s="8">
        <f t="shared" si="10"/>
        <v>-8.7436361878516777E-3</v>
      </c>
      <c r="Y39" s="8">
        <f t="shared" si="4"/>
        <v>8.8535173973397967</v>
      </c>
      <c r="Z39" s="8">
        <f t="shared" si="10"/>
        <v>-1.2162424125234494E-2</v>
      </c>
      <c r="AA39" s="62">
        <f t="shared" si="12"/>
        <v>827.34073801265367</v>
      </c>
      <c r="AB39" s="8">
        <f t="shared" si="11"/>
        <v>2.0989298358174382E-2</v>
      </c>
      <c r="AC39" s="8">
        <f t="shared" si="13"/>
        <v>779.61715867510247</v>
      </c>
      <c r="AD39" s="8">
        <f t="shared" si="5"/>
        <v>1.8710185308792638E-2</v>
      </c>
    </row>
    <row r="40" spans="1:30">
      <c r="A40" s="4">
        <v>35674</v>
      </c>
      <c r="B40" s="3">
        <v>39</v>
      </c>
      <c r="C40" s="8">
        <v>10.5</v>
      </c>
      <c r="D40" s="8">
        <f t="shared" si="6"/>
        <v>0.30000000000000071</v>
      </c>
      <c r="E40" s="8">
        <v>5.633</v>
      </c>
      <c r="F40" s="8">
        <f t="shared" si="7"/>
        <v>-0.32000000000000028</v>
      </c>
      <c r="G40" s="8"/>
      <c r="H40" s="8"/>
      <c r="I40" s="8">
        <v>971</v>
      </c>
      <c r="J40" s="8">
        <f t="shared" si="8"/>
        <v>0.15595238095238095</v>
      </c>
      <c r="K40" s="8">
        <v>681.18</v>
      </c>
      <c r="L40" s="8">
        <f t="shared" si="8"/>
        <v>-4.3702588537936609E-3</v>
      </c>
      <c r="M40" s="8"/>
      <c r="N40" s="8"/>
      <c r="O40" s="8">
        <f>Regressões!$C$5+Regressões!$C$6*'Plan Cálculo'!E40</f>
        <v>10.113029709902303</v>
      </c>
      <c r="P40" s="8">
        <f t="shared" si="9"/>
        <v>-0.2945224821170882</v>
      </c>
      <c r="Q40" s="8">
        <f>Regressões!$C$15+Regressões!$C$16*'Plan Cálculo'!K40</f>
        <v>812.33475471281417</v>
      </c>
      <c r="R40" s="8">
        <f t="shared" si="14"/>
        <v>-2.8805384454576219E-3</v>
      </c>
      <c r="S40" s="8"/>
      <c r="T40" s="8"/>
      <c r="U40" s="8"/>
      <c r="V40" s="8"/>
      <c r="W40" s="12">
        <f t="shared" si="3"/>
        <v>10.306514854951152</v>
      </c>
      <c r="X40" s="8">
        <f t="shared" si="10"/>
        <v>2.7387589414562541E-3</v>
      </c>
      <c r="Y40" s="8">
        <f t="shared" si="4"/>
        <v>8.7486765699674347</v>
      </c>
      <c r="Z40" s="8">
        <f t="shared" si="10"/>
        <v>-0.104840827372362</v>
      </c>
      <c r="AA40" s="62">
        <f t="shared" si="12"/>
        <v>891.66737735640709</v>
      </c>
      <c r="AB40" s="8">
        <f t="shared" si="11"/>
        <v>7.7751084152185887E-2</v>
      </c>
      <c r="AC40" s="8">
        <f t="shared" si="13"/>
        <v>821.50491823760467</v>
      </c>
      <c r="AD40" s="8">
        <f t="shared" si="5"/>
        <v>5.3728627052907763E-2</v>
      </c>
    </row>
    <row r="41" spans="1:30">
      <c r="A41" s="4">
        <v>35704</v>
      </c>
      <c r="B41" s="3">
        <v>40</v>
      </c>
      <c r="C41" s="8">
        <v>10.5</v>
      </c>
      <c r="D41" s="8">
        <f t="shared" si="6"/>
        <v>0</v>
      </c>
      <c r="E41" s="8">
        <v>5.7169999999999996</v>
      </c>
      <c r="F41" s="8">
        <f t="shared" si="7"/>
        <v>8.3999999999999631E-2</v>
      </c>
      <c r="G41" s="8"/>
      <c r="H41" s="8"/>
      <c r="I41" s="8">
        <v>776</v>
      </c>
      <c r="J41" s="8">
        <f t="shared" si="8"/>
        <v>-0.2008238928939238</v>
      </c>
      <c r="K41" s="8">
        <v>689.63</v>
      </c>
      <c r="L41" s="8">
        <f t="shared" si="8"/>
        <v>1.2404944361255537E-2</v>
      </c>
      <c r="M41" s="8"/>
      <c r="N41" s="8"/>
      <c r="O41" s="8">
        <f>Regressões!$C$5+Regressões!$C$6*'Plan Cálculo'!E41</f>
        <v>10.190341861458037</v>
      </c>
      <c r="P41" s="8">
        <f t="shared" si="9"/>
        <v>7.7312151555734232E-2</v>
      </c>
      <c r="Q41" s="8">
        <f>Regressões!$C$15+Regressões!$C$16*'Plan Cálculo'!K41</f>
        <v>818.96679320464227</v>
      </c>
      <c r="R41" s="8">
        <f t="shared" si="14"/>
        <v>8.1641693321034027E-3</v>
      </c>
      <c r="S41" s="8"/>
      <c r="T41" s="8"/>
      <c r="U41" s="8"/>
      <c r="V41" s="8"/>
      <c r="W41" s="12">
        <f t="shared" si="3"/>
        <v>10.345170930729019</v>
      </c>
      <c r="X41" s="8">
        <f t="shared" si="10"/>
        <v>3.8656075777867116E-2</v>
      </c>
      <c r="Y41" s="8">
        <f t="shared" si="4"/>
        <v>8.8024472871526793</v>
      </c>
      <c r="Z41" s="8">
        <f t="shared" si="10"/>
        <v>5.3770717185244621E-2</v>
      </c>
      <c r="AA41" s="62">
        <f t="shared" si="12"/>
        <v>797.48339660232114</v>
      </c>
      <c r="AB41" s="8">
        <f t="shared" si="11"/>
        <v>-0.10562681011535965</v>
      </c>
      <c r="AC41" s="8">
        <f t="shared" si="13"/>
        <v>761.53226440154742</v>
      </c>
      <c r="AD41" s="8">
        <f t="shared" si="5"/>
        <v>-7.3003402054753488E-2</v>
      </c>
    </row>
    <row r="42" spans="1:30">
      <c r="A42" s="4">
        <v>35735</v>
      </c>
      <c r="B42" s="3">
        <v>41</v>
      </c>
      <c r="C42" s="8">
        <v>10.5</v>
      </c>
      <c r="D42" s="8">
        <f t="shared" si="6"/>
        <v>0</v>
      </c>
      <c r="E42" s="8">
        <v>5.3579999999999997</v>
      </c>
      <c r="F42" s="8">
        <f t="shared" si="7"/>
        <v>-0.35899999999999999</v>
      </c>
      <c r="G42" s="8"/>
      <c r="H42" s="8"/>
      <c r="I42" s="8">
        <v>829</v>
      </c>
      <c r="J42" s="8">
        <f t="shared" si="8"/>
        <v>6.8298969072164942E-2</v>
      </c>
      <c r="K42" s="8">
        <v>695.49</v>
      </c>
      <c r="L42" s="8">
        <f t="shared" si="8"/>
        <v>8.4973101518205606E-3</v>
      </c>
      <c r="M42" s="8"/>
      <c r="N42" s="8"/>
      <c r="O42" s="8">
        <f>Regressões!$C$5+Regressões!$C$6*'Plan Cálculo'!E42</f>
        <v>9.8599244518329314</v>
      </c>
      <c r="P42" s="8">
        <f t="shared" si="9"/>
        <v>-0.33041740962510602</v>
      </c>
      <c r="Q42" s="8">
        <f>Regressões!$C$15+Regressões!$C$16*'Plan Cálculo'!K42</f>
        <v>823.56605303447816</v>
      </c>
      <c r="R42" s="8">
        <f t="shared" si="14"/>
        <v>5.6159295688154118E-3</v>
      </c>
      <c r="S42" s="8"/>
      <c r="T42" s="8"/>
      <c r="U42" s="8"/>
      <c r="V42" s="8"/>
      <c r="W42" s="12">
        <f t="shared" si="3"/>
        <v>10.179962225916466</v>
      </c>
      <c r="X42" s="8">
        <f t="shared" si="10"/>
        <v>-0.16520870481255301</v>
      </c>
      <c r="Y42" s="8">
        <f t="shared" si="4"/>
        <v>8.5726414839443112</v>
      </c>
      <c r="Z42" s="8">
        <f t="shared" si="10"/>
        <v>-0.22980580320836808</v>
      </c>
      <c r="AA42" s="62">
        <f t="shared" si="12"/>
        <v>826.28302651723902</v>
      </c>
      <c r="AB42" s="8">
        <f t="shared" si="11"/>
        <v>3.6113140458621136E-2</v>
      </c>
      <c r="AC42" s="8">
        <f t="shared" si="13"/>
        <v>782.6853510114928</v>
      </c>
      <c r="AD42" s="8">
        <f t="shared" si="5"/>
        <v>2.7777006436580331E-2</v>
      </c>
    </row>
    <row r="43" spans="1:30">
      <c r="A43" s="4">
        <v>35765</v>
      </c>
      <c r="B43" s="3">
        <v>42</v>
      </c>
      <c r="C43" s="8">
        <v>10.199999999999999</v>
      </c>
      <c r="D43" s="8">
        <f t="shared" si="6"/>
        <v>-0.30000000000000071</v>
      </c>
      <c r="E43" s="8">
        <v>4.8419999999999996</v>
      </c>
      <c r="F43" s="8">
        <f t="shared" si="7"/>
        <v>-0.51600000000000001</v>
      </c>
      <c r="G43" s="8"/>
      <c r="H43" s="8"/>
      <c r="I43" s="8">
        <v>913</v>
      </c>
      <c r="J43" s="8">
        <f t="shared" si="8"/>
        <v>0.10132689987937274</v>
      </c>
      <c r="K43" s="8">
        <v>744.11</v>
      </c>
      <c r="L43" s="8">
        <f t="shared" si="8"/>
        <v>6.9907547196940298E-2</v>
      </c>
      <c r="M43" s="8"/>
      <c r="N43" s="8"/>
      <c r="O43" s="8">
        <f>Regressões!$C$5+Regressões!$C$6*'Plan Cálculo'!E43</f>
        <v>9.3850069494191271</v>
      </c>
      <c r="P43" s="8">
        <f t="shared" si="9"/>
        <v>-0.47491750241380437</v>
      </c>
      <c r="Q43" s="8">
        <f>Regressões!$C$15+Regressões!$C$16*'Plan Cálculo'!K43</f>
        <v>861.72578220284254</v>
      </c>
      <c r="R43" s="8">
        <f t="shared" si="14"/>
        <v>4.6334752419387108E-2</v>
      </c>
      <c r="S43" s="8"/>
      <c r="T43" s="8"/>
      <c r="U43" s="8"/>
      <c r="V43" s="8"/>
      <c r="W43" s="12">
        <f t="shared" si="3"/>
        <v>9.7925034747095623</v>
      </c>
      <c r="X43" s="8">
        <f t="shared" si="10"/>
        <v>-0.38745875120690343</v>
      </c>
      <c r="Y43" s="8">
        <f t="shared" si="4"/>
        <v>8.142335649806375</v>
      </c>
      <c r="Z43" s="8">
        <f t="shared" si="10"/>
        <v>-0.43030583413793622</v>
      </c>
      <c r="AA43" s="62">
        <f t="shared" si="12"/>
        <v>887.36289110142127</v>
      </c>
      <c r="AB43" s="8">
        <f t="shared" si="11"/>
        <v>7.3921238394103597E-2</v>
      </c>
      <c r="AC43" s="8">
        <f t="shared" si="13"/>
        <v>839.61192740094748</v>
      </c>
      <c r="AD43" s="8">
        <f t="shared" si="5"/>
        <v>7.2732390245820233E-2</v>
      </c>
    </row>
    <row r="44" spans="1:30">
      <c r="A44" s="4">
        <v>35796</v>
      </c>
      <c r="B44" s="3">
        <v>43</v>
      </c>
      <c r="C44" s="8">
        <v>10.3</v>
      </c>
      <c r="D44" s="8">
        <f t="shared" si="6"/>
        <v>0.10000000000000142</v>
      </c>
      <c r="E44" s="8">
        <v>7.2549999999999999</v>
      </c>
      <c r="F44" s="8">
        <f t="shared" si="7"/>
        <v>2.4130000000000003</v>
      </c>
      <c r="G44" s="8"/>
      <c r="H44" s="8"/>
      <c r="I44" s="8">
        <v>790</v>
      </c>
      <c r="J44" s="8">
        <f t="shared" si="8"/>
        <v>-0.13472070098576122</v>
      </c>
      <c r="K44" s="8">
        <v>700.7</v>
      </c>
      <c r="L44" s="8">
        <f t="shared" si="8"/>
        <v>-5.83381489295937E-2</v>
      </c>
      <c r="M44" s="8"/>
      <c r="N44" s="8"/>
      <c r="O44" s="8">
        <f>Regressões!$C$5+Regressões!$C$6*'Plan Cálculo'!E44</f>
        <v>11.605890541133292</v>
      </c>
      <c r="P44" s="8">
        <f t="shared" si="9"/>
        <v>2.2208835917141645</v>
      </c>
      <c r="Q44" s="8">
        <f>Regressões!$C$15+Regressões!$C$16*'Plan Cálculo'!K44</f>
        <v>827.65515605725022</v>
      </c>
      <c r="R44" s="8">
        <f t="shared" si="14"/>
        <v>-3.9537665982903591E-2</v>
      </c>
      <c r="S44" s="8"/>
      <c r="T44" s="8"/>
      <c r="U44" s="8"/>
      <c r="V44" s="8"/>
      <c r="W44" s="12">
        <f t="shared" si="3"/>
        <v>10.952945270566646</v>
      </c>
      <c r="X44" s="8">
        <f t="shared" si="10"/>
        <v>1.1604417958570838</v>
      </c>
      <c r="Y44" s="8">
        <f t="shared" si="4"/>
        <v>9.7202968470444304</v>
      </c>
      <c r="Z44" s="8">
        <f t="shared" si="10"/>
        <v>1.5779611972380554</v>
      </c>
      <c r="AA44" s="62">
        <f t="shared" si="12"/>
        <v>808.82757802862511</v>
      </c>
      <c r="AB44" s="8">
        <f t="shared" si="11"/>
        <v>-8.8504166514463758E-2</v>
      </c>
      <c r="AC44" s="8">
        <f t="shared" si="13"/>
        <v>772.78505201908354</v>
      </c>
      <c r="AD44" s="8">
        <f t="shared" si="5"/>
        <v>-7.9592575094459675E-2</v>
      </c>
    </row>
    <row r="45" spans="1:30">
      <c r="A45" s="4">
        <v>35827</v>
      </c>
      <c r="B45" s="3">
        <v>44</v>
      </c>
      <c r="C45" s="8">
        <v>11.1</v>
      </c>
      <c r="D45" s="8">
        <f t="shared" si="6"/>
        <v>0.79999999999999893</v>
      </c>
      <c r="E45" s="8">
        <v>7.4249999999999998</v>
      </c>
      <c r="F45" s="8">
        <f t="shared" si="7"/>
        <v>0.16999999999999993</v>
      </c>
      <c r="G45" s="8"/>
      <c r="H45" s="8"/>
      <c r="I45" s="8">
        <v>870</v>
      </c>
      <c r="J45" s="8">
        <f t="shared" si="8"/>
        <v>0.10126582278481013</v>
      </c>
      <c r="K45" s="8">
        <v>696.29</v>
      </c>
      <c r="L45" s="8">
        <f t="shared" si="8"/>
        <v>-6.2937062937064104E-3</v>
      </c>
      <c r="M45" s="8"/>
      <c r="N45" s="8"/>
      <c r="O45" s="8">
        <f>Regressões!$C$5+Regressões!$C$6*'Plan Cálculo'!E45</f>
        <v>11.762355609757993</v>
      </c>
      <c r="P45" s="8">
        <f t="shared" si="9"/>
        <v>0.15646506862470133</v>
      </c>
      <c r="Q45" s="8">
        <f>Regressões!$C$15+Regressões!$C$16*'Plan Cálculo'!K45</f>
        <v>824.19393833547952</v>
      </c>
      <c r="R45" s="8">
        <f t="shared" si="14"/>
        <v>-4.1819563334313239E-3</v>
      </c>
      <c r="S45" s="8"/>
      <c r="T45" s="8"/>
      <c r="U45" s="8"/>
      <c r="V45" s="8"/>
      <c r="W45" s="12">
        <f t="shared" si="3"/>
        <v>11.431177804878995</v>
      </c>
      <c r="X45" s="8">
        <f t="shared" si="10"/>
        <v>0.47823253431234924</v>
      </c>
      <c r="Y45" s="8">
        <f t="shared" si="4"/>
        <v>10.095785203252666</v>
      </c>
      <c r="Z45" s="8">
        <f t="shared" si="10"/>
        <v>0.37548835620823517</v>
      </c>
      <c r="AA45" s="62">
        <f t="shared" si="12"/>
        <v>847.09696916773976</v>
      </c>
      <c r="AB45" s="8">
        <f t="shared" si="11"/>
        <v>4.7314646753748864E-2</v>
      </c>
      <c r="AC45" s="8">
        <f t="shared" si="13"/>
        <v>796.82797944515971</v>
      </c>
      <c r="AD45" s="8">
        <f t="shared" si="5"/>
        <v>3.1112050321442358E-2</v>
      </c>
    </row>
    <row r="46" spans="1:30">
      <c r="A46" s="4">
        <v>35855</v>
      </c>
      <c r="B46" s="3">
        <v>45</v>
      </c>
      <c r="C46" s="8">
        <v>12</v>
      </c>
      <c r="D46" s="8">
        <f t="shared" si="6"/>
        <v>0.90000000000000036</v>
      </c>
      <c r="E46" s="8">
        <v>8.1859999999999999</v>
      </c>
      <c r="F46" s="8">
        <f t="shared" si="7"/>
        <v>0.76100000000000012</v>
      </c>
      <c r="G46" s="8"/>
      <c r="H46" s="8"/>
      <c r="I46" s="8">
        <v>909</v>
      </c>
      <c r="J46" s="8">
        <f t="shared" si="8"/>
        <v>4.4827586206896551E-2</v>
      </c>
      <c r="K46" s="8">
        <v>685</v>
      </c>
      <c r="L46" s="8">
        <f t="shared" si="8"/>
        <v>-1.6214508322681589E-2</v>
      </c>
      <c r="M46" s="8"/>
      <c r="N46" s="8"/>
      <c r="O46" s="8">
        <f>Regressões!$C$5+Regressões!$C$6*'Plan Cálculo'!E46</f>
        <v>12.462766887542692</v>
      </c>
      <c r="P46" s="8">
        <f t="shared" si="9"/>
        <v>0.70041127778469914</v>
      </c>
      <c r="Q46" s="8">
        <f>Regressões!$C$15+Regressões!$C$16*'Plan Cálculo'!K46</f>
        <v>815.33290702509635</v>
      </c>
      <c r="R46" s="8">
        <f t="shared" si="14"/>
        <v>-1.075114836233651E-2</v>
      </c>
      <c r="S46" s="8"/>
      <c r="T46" s="8"/>
      <c r="U46" s="8"/>
      <c r="V46" s="8"/>
      <c r="W46" s="12">
        <f t="shared" si="3"/>
        <v>12.231383443771346</v>
      </c>
      <c r="X46" s="8">
        <f t="shared" si="10"/>
        <v>0.80020563889235063</v>
      </c>
      <c r="Y46" s="8">
        <f t="shared" si="4"/>
        <v>10.882922295847564</v>
      </c>
      <c r="Z46" s="8">
        <f t="shared" si="10"/>
        <v>0.78713709259489839</v>
      </c>
      <c r="AA46" s="62">
        <f t="shared" si="12"/>
        <v>862.16645351254817</v>
      </c>
      <c r="AB46" s="8">
        <f t="shared" si="11"/>
        <v>1.7789562344455039E-2</v>
      </c>
      <c r="AC46" s="8">
        <f t="shared" si="13"/>
        <v>803.11096900836549</v>
      </c>
      <c r="AD46" s="8">
        <f t="shared" si="5"/>
        <v>7.8850011863045907E-3</v>
      </c>
    </row>
    <row r="47" spans="1:30">
      <c r="A47" s="4">
        <v>35886</v>
      </c>
      <c r="B47" s="3">
        <v>46</v>
      </c>
      <c r="C47" s="8">
        <v>12.5</v>
      </c>
      <c r="D47" s="8">
        <f t="shared" si="6"/>
        <v>0.5</v>
      </c>
      <c r="E47" s="8">
        <v>7.9429999999999996</v>
      </c>
      <c r="F47" s="8">
        <f t="shared" si="7"/>
        <v>-0.24300000000000033</v>
      </c>
      <c r="G47" s="8"/>
      <c r="H47" s="8"/>
      <c r="I47" s="8">
        <v>794</v>
      </c>
      <c r="J47" s="8">
        <f t="shared" si="8"/>
        <v>-0.12651265126512651</v>
      </c>
      <c r="K47" s="8">
        <v>679.52</v>
      </c>
      <c r="L47" s="8">
        <f t="shared" si="8"/>
        <v>-8.0000000000000262E-3</v>
      </c>
      <c r="M47" s="8"/>
      <c r="N47" s="8"/>
      <c r="O47" s="8">
        <f>Regressões!$C$5+Regressões!$C$6*'Plan Cálculo'!E47</f>
        <v>12.239113877685028</v>
      </c>
      <c r="P47" s="8">
        <f t="shared" si="9"/>
        <v>-0.22365300985766368</v>
      </c>
      <c r="Q47" s="8">
        <f>Regressões!$C$15+Regressões!$C$16*'Plan Cálculo'!K47</f>
        <v>811.03189271323618</v>
      </c>
      <c r="R47" s="8">
        <f t="shared" si="14"/>
        <v>-5.2751634023374266E-3</v>
      </c>
      <c r="S47" s="8"/>
      <c r="T47" s="8"/>
      <c r="U47" s="8"/>
      <c r="V47" s="8"/>
      <c r="W47" s="12">
        <f t="shared" si="3"/>
        <v>12.369556938842514</v>
      </c>
      <c r="X47" s="8">
        <f t="shared" si="10"/>
        <v>0.13817349507116816</v>
      </c>
      <c r="Y47" s="8">
        <f t="shared" si="4"/>
        <v>10.894037959228342</v>
      </c>
      <c r="Z47" s="8">
        <f t="shared" si="10"/>
        <v>1.1115663380778074E-2</v>
      </c>
      <c r="AA47" s="62">
        <f t="shared" si="12"/>
        <v>802.51594635661809</v>
      </c>
      <c r="AB47" s="8">
        <f t="shared" si="11"/>
        <v>-6.9186764241299631E-2</v>
      </c>
      <c r="AC47" s="8">
        <f t="shared" si="13"/>
        <v>761.51729757107876</v>
      </c>
      <c r="AD47" s="8">
        <f t="shared" si="5"/>
        <v>-5.179069025622221E-2</v>
      </c>
    </row>
    <row r="48" spans="1:30">
      <c r="A48" s="4">
        <v>35916</v>
      </c>
      <c r="B48" s="3">
        <v>47</v>
      </c>
      <c r="C48" s="8">
        <v>12.4</v>
      </c>
      <c r="D48" s="8">
        <f t="shared" si="6"/>
        <v>-9.9999999999999645E-2</v>
      </c>
      <c r="E48" s="8">
        <v>8.2089999999999996</v>
      </c>
      <c r="F48" s="8">
        <f t="shared" si="7"/>
        <v>0.26600000000000001</v>
      </c>
      <c r="G48" s="8"/>
      <c r="H48" s="8"/>
      <c r="I48" s="8">
        <v>889</v>
      </c>
      <c r="J48" s="8">
        <f t="shared" si="8"/>
        <v>0.11964735516372796</v>
      </c>
      <c r="K48" s="8">
        <v>675.01</v>
      </c>
      <c r="L48" s="8">
        <f t="shared" si="8"/>
        <v>-6.6370379091123012E-3</v>
      </c>
      <c r="M48" s="8"/>
      <c r="N48" s="8"/>
      <c r="O48" s="8">
        <f>Regressões!$C$5+Regressões!$C$6*'Plan Cálculo'!E48</f>
        <v>12.483935690944858</v>
      </c>
      <c r="P48" s="8">
        <f t="shared" si="9"/>
        <v>0.24482181325982921</v>
      </c>
      <c r="Q48" s="8">
        <f>Regressões!$C$15+Regressões!$C$16*'Plan Cálculo'!K48</f>
        <v>807.49218932884037</v>
      </c>
      <c r="R48" s="8">
        <f t="shared" si="14"/>
        <v>-4.3644441312339017E-3</v>
      </c>
      <c r="S48" s="8"/>
      <c r="T48" s="8"/>
      <c r="U48" s="8"/>
      <c r="V48" s="8"/>
      <c r="W48" s="12">
        <f t="shared" si="3"/>
        <v>12.44196784547243</v>
      </c>
      <c r="X48" s="8">
        <f t="shared" si="10"/>
        <v>7.2410906629915672E-2</v>
      </c>
      <c r="Y48" s="8">
        <f t="shared" si="4"/>
        <v>11.030978563648285</v>
      </c>
      <c r="Z48" s="8">
        <f t="shared" si="10"/>
        <v>0.1369406044199426</v>
      </c>
      <c r="AA48" s="62">
        <f t="shared" si="12"/>
        <v>848.24609466442018</v>
      </c>
      <c r="AB48" s="8">
        <f t="shared" si="11"/>
        <v>5.6983476173170969E-2</v>
      </c>
      <c r="AC48" s="8">
        <f t="shared" si="13"/>
        <v>790.50072977628008</v>
      </c>
      <c r="AD48" s="8">
        <f t="shared" si="5"/>
        <v>3.806011012178756E-2</v>
      </c>
    </row>
    <row r="49" spans="1:30">
      <c r="A49" s="4">
        <v>35947</v>
      </c>
      <c r="B49" s="3">
        <v>48</v>
      </c>
      <c r="C49" s="8">
        <v>12.3</v>
      </c>
      <c r="D49" s="8">
        <f t="shared" si="6"/>
        <v>-9.9999999999999645E-2</v>
      </c>
      <c r="E49" s="8">
        <v>7.9050000000000002</v>
      </c>
      <c r="F49" s="8">
        <f t="shared" si="7"/>
        <v>-0.30399999999999938</v>
      </c>
      <c r="G49" s="8"/>
      <c r="H49" s="8"/>
      <c r="I49" s="8">
        <v>920</v>
      </c>
      <c r="J49" s="8">
        <f t="shared" si="8"/>
        <v>3.4870641169853771E-2</v>
      </c>
      <c r="K49" s="8">
        <v>682.89</v>
      </c>
      <c r="L49" s="8">
        <f t="shared" si="8"/>
        <v>1.1673901127390699E-2</v>
      </c>
      <c r="M49" s="8"/>
      <c r="N49" s="8"/>
      <c r="O49" s="8">
        <f>Regressões!$C$5+Regressões!$C$6*'Plan Cálculo'!E49</f>
        <v>12.204139332933625</v>
      </c>
      <c r="P49" s="8">
        <f t="shared" si="9"/>
        <v>-0.27979635801123237</v>
      </c>
      <c r="Q49" s="8">
        <f>Regressões!$C$15+Regressões!$C$16*'Plan Cálculo'!K49</f>
        <v>813.67685954370495</v>
      </c>
      <c r="R49" s="8">
        <f t="shared" si="14"/>
        <v>7.659108405748254E-3</v>
      </c>
      <c r="S49" s="8"/>
      <c r="T49" s="8"/>
      <c r="U49" s="8"/>
      <c r="V49" s="8"/>
      <c r="W49" s="12">
        <f t="shared" si="3"/>
        <v>12.252069666466813</v>
      </c>
      <c r="X49" s="8">
        <f t="shared" si="10"/>
        <v>-0.1898981790056169</v>
      </c>
      <c r="Y49" s="8">
        <f t="shared" si="4"/>
        <v>10.803046444311208</v>
      </c>
      <c r="Z49" s="8">
        <f t="shared" si="10"/>
        <v>-0.22793211933707624</v>
      </c>
      <c r="AA49" s="62">
        <f t="shared" si="12"/>
        <v>866.83842977185247</v>
      </c>
      <c r="AB49" s="8">
        <f t="shared" si="11"/>
        <v>2.1918562577983594E-2</v>
      </c>
      <c r="AC49" s="8">
        <f t="shared" si="13"/>
        <v>805.52228651456835</v>
      </c>
      <c r="AD49" s="8">
        <f t="shared" si="5"/>
        <v>1.9002584276600887E-2</v>
      </c>
    </row>
    <row r="50" spans="1:30">
      <c r="A50" s="4">
        <v>35977</v>
      </c>
      <c r="B50" s="3">
        <v>49</v>
      </c>
      <c r="C50" s="8">
        <v>12.1</v>
      </c>
      <c r="D50" s="8">
        <f t="shared" si="6"/>
        <v>-0.20000000000000107</v>
      </c>
      <c r="E50" s="8">
        <v>8.0229999999999997</v>
      </c>
      <c r="F50" s="8">
        <f t="shared" si="7"/>
        <v>0.11799999999999944</v>
      </c>
      <c r="G50" s="8"/>
      <c r="H50" s="8"/>
      <c r="I50" s="8">
        <v>780</v>
      </c>
      <c r="J50" s="8">
        <f t="shared" si="8"/>
        <v>-0.15217391304347827</v>
      </c>
      <c r="K50" s="8">
        <v>678.72</v>
      </c>
      <c r="L50" s="8">
        <f t="shared" si="8"/>
        <v>-6.1064007380397418E-3</v>
      </c>
      <c r="M50" s="8"/>
      <c r="N50" s="8"/>
      <c r="O50" s="8">
        <f>Regressões!$C$5+Regressões!$C$6*'Plan Cálculo'!E50</f>
        <v>12.3127444982143</v>
      </c>
      <c r="P50" s="8">
        <f t="shared" si="9"/>
        <v>0.10860516528067521</v>
      </c>
      <c r="Q50" s="8">
        <f>Regressões!$C$15+Regressões!$C$16*'Plan Cálculo'!K50</f>
        <v>810.40400741223482</v>
      </c>
      <c r="R50" s="8">
        <f t="shared" si="14"/>
        <v>-4.022299630476755E-3</v>
      </c>
      <c r="S50" s="8"/>
      <c r="T50" s="8"/>
      <c r="U50" s="8"/>
      <c r="V50" s="8"/>
      <c r="W50" s="12">
        <f t="shared" si="3"/>
        <v>12.206372249107151</v>
      </c>
      <c r="X50" s="8">
        <f t="shared" si="10"/>
        <v>-4.569741735966204E-2</v>
      </c>
      <c r="Y50" s="8">
        <f t="shared" si="4"/>
        <v>10.811914832738099</v>
      </c>
      <c r="Z50" s="8">
        <f t="shared" si="10"/>
        <v>8.8683884268903057E-3</v>
      </c>
      <c r="AA50" s="62">
        <f t="shared" si="12"/>
        <v>795.20200370611747</v>
      </c>
      <c r="AB50" s="8">
        <f t="shared" si="11"/>
        <v>-8.2641036213160685E-2</v>
      </c>
      <c r="AC50" s="8">
        <f t="shared" si="13"/>
        <v>756.37466913741162</v>
      </c>
      <c r="AD50" s="8">
        <f t="shared" si="5"/>
        <v>-6.1013355185757324E-2</v>
      </c>
    </row>
    <row r="51" spans="1:30">
      <c r="A51" s="4">
        <v>36008</v>
      </c>
      <c r="B51" s="3">
        <v>50</v>
      </c>
      <c r="C51" s="8">
        <v>12</v>
      </c>
      <c r="D51" s="8">
        <f t="shared" si="6"/>
        <v>-9.9999999999999645E-2</v>
      </c>
      <c r="E51" s="8">
        <v>7.8010000000000002</v>
      </c>
      <c r="F51" s="8">
        <f t="shared" si="7"/>
        <v>-0.22199999999999953</v>
      </c>
      <c r="G51" s="8"/>
      <c r="H51" s="8"/>
      <c r="I51" s="8">
        <v>812</v>
      </c>
      <c r="J51" s="8">
        <f t="shared" si="8"/>
        <v>4.1025641025641026E-2</v>
      </c>
      <c r="K51" s="8">
        <v>685.74</v>
      </c>
      <c r="L51" s="8">
        <f t="shared" si="8"/>
        <v>1.0342998585572815E-2</v>
      </c>
      <c r="M51" s="8"/>
      <c r="N51" s="8"/>
      <c r="O51" s="8">
        <f>Regressões!$C$5+Regressões!$C$6*'Plan Cálculo'!E51</f>
        <v>12.108419526245571</v>
      </c>
      <c r="P51" s="8">
        <f t="shared" si="9"/>
        <v>-0.20432497196872923</v>
      </c>
      <c r="Q51" s="8">
        <f>Regressões!$C$15+Regressões!$C$16*'Plan Cálculo'!K51</f>
        <v>815.91370092852264</v>
      </c>
      <c r="R51" s="8">
        <f t="shared" si="14"/>
        <v>6.7986997422202584E-3</v>
      </c>
      <c r="S51" s="8"/>
      <c r="T51" s="8"/>
      <c r="U51" s="8"/>
      <c r="V51" s="8"/>
      <c r="W51" s="12">
        <f t="shared" si="3"/>
        <v>12.054209763122785</v>
      </c>
      <c r="X51" s="8">
        <f t="shared" si="10"/>
        <v>-0.15216248598436621</v>
      </c>
      <c r="Y51" s="8">
        <f t="shared" si="4"/>
        <v>10.63647317541519</v>
      </c>
      <c r="Z51" s="8">
        <f t="shared" si="10"/>
        <v>-0.17544165732290828</v>
      </c>
      <c r="AA51" s="62">
        <f t="shared" si="12"/>
        <v>813.95685046426138</v>
      </c>
      <c r="AB51" s="8">
        <f t="shared" si="11"/>
        <v>2.3585009432490232E-2</v>
      </c>
      <c r="AC51" s="8">
        <f t="shared" si="13"/>
        <v>771.21790030950751</v>
      </c>
      <c r="AD51" s="8">
        <f t="shared" si="5"/>
        <v>1.9624178039996349E-2</v>
      </c>
    </row>
    <row r="52" spans="1:30">
      <c r="A52" s="4">
        <v>36039</v>
      </c>
      <c r="B52" s="3">
        <v>51</v>
      </c>
      <c r="C52" s="8">
        <v>11.7</v>
      </c>
      <c r="D52" s="8">
        <f t="shared" si="6"/>
        <v>-0.30000000000000071</v>
      </c>
      <c r="E52" s="8">
        <v>7.6550000000000002</v>
      </c>
      <c r="F52" s="8">
        <f t="shared" si="7"/>
        <v>-0.14599999999999991</v>
      </c>
      <c r="G52" s="8"/>
      <c r="H52" s="8"/>
      <c r="I52" s="8">
        <v>910</v>
      </c>
      <c r="J52" s="8">
        <f t="shared" si="8"/>
        <v>0.1206896551724138</v>
      </c>
      <c r="K52" s="8">
        <v>685.86</v>
      </c>
      <c r="L52" s="8">
        <f t="shared" si="8"/>
        <v>1.7499343774609116E-4</v>
      </c>
      <c r="M52" s="8"/>
      <c r="N52" s="8"/>
      <c r="O52" s="8">
        <f>Regressões!$C$5+Regressões!$C$6*'Plan Cálculo'!E52</f>
        <v>11.97404364377965</v>
      </c>
      <c r="P52" s="8">
        <f t="shared" si="9"/>
        <v>-0.13437588246592114</v>
      </c>
      <c r="Q52" s="8">
        <f>Regressões!$C$15+Regressões!$C$16*'Plan Cálculo'!K52</f>
        <v>816.00788372367288</v>
      </c>
      <c r="R52" s="8">
        <f t="shared" si="14"/>
        <v>1.1543230006194327E-4</v>
      </c>
      <c r="S52" s="8"/>
      <c r="T52" s="8"/>
      <c r="U52" s="8"/>
      <c r="V52" s="8"/>
      <c r="W52" s="12">
        <f t="shared" si="3"/>
        <v>11.837021821889824</v>
      </c>
      <c r="X52" s="8">
        <f t="shared" si="10"/>
        <v>-0.21718794123296092</v>
      </c>
      <c r="Y52" s="8">
        <f t="shared" si="4"/>
        <v>10.44301454792655</v>
      </c>
      <c r="Z52" s="8">
        <f t="shared" si="10"/>
        <v>-0.19345862748864029</v>
      </c>
      <c r="AA52" s="62">
        <f t="shared" si="12"/>
        <v>863.00394186183644</v>
      </c>
      <c r="AB52" s="8">
        <f t="shared" si="11"/>
        <v>6.0257606247308783E-2</v>
      </c>
      <c r="AC52" s="8">
        <f t="shared" si="13"/>
        <v>803.95596124122437</v>
      </c>
      <c r="AD52" s="8">
        <f t="shared" si="5"/>
        <v>4.2449819848032991E-2</v>
      </c>
    </row>
    <row r="53" spans="1:30">
      <c r="A53" s="4">
        <v>36069</v>
      </c>
      <c r="B53" s="3">
        <v>52</v>
      </c>
      <c r="C53" s="8">
        <v>11.6</v>
      </c>
      <c r="D53" s="8">
        <f t="shared" si="6"/>
        <v>-9.9999999999999645E-2</v>
      </c>
      <c r="E53" s="8">
        <v>7.4530000000000003</v>
      </c>
      <c r="F53" s="8">
        <f t="shared" si="7"/>
        <v>-0.20199999999999996</v>
      </c>
      <c r="G53" s="8"/>
      <c r="H53" s="8"/>
      <c r="I53" s="8">
        <v>776</v>
      </c>
      <c r="J53" s="8">
        <f t="shared" si="8"/>
        <v>-0.14725274725274726</v>
      </c>
      <c r="K53" s="8">
        <v>695.24</v>
      </c>
      <c r="L53" s="8">
        <f t="shared" si="8"/>
        <v>1.367626046131863E-2</v>
      </c>
      <c r="M53" s="8"/>
      <c r="N53" s="8"/>
      <c r="O53" s="8">
        <f>Regressões!$C$5+Regressões!$C$6*'Plan Cálculo'!E53</f>
        <v>11.788126326943239</v>
      </c>
      <c r="P53" s="8">
        <f t="shared" si="9"/>
        <v>-0.18591731683641122</v>
      </c>
      <c r="Q53" s="8">
        <f>Regressões!$C$15+Regressões!$C$16*'Plan Cálculo'!K53</f>
        <v>823.36983887791519</v>
      </c>
      <c r="R53" s="8">
        <f t="shared" si="14"/>
        <v>9.0219167009118143E-3</v>
      </c>
      <c r="S53" s="8"/>
      <c r="T53" s="8"/>
      <c r="U53" s="8"/>
      <c r="V53" s="8"/>
      <c r="W53" s="12">
        <f t="shared" si="3"/>
        <v>11.694063163471618</v>
      </c>
      <c r="X53" s="8">
        <f t="shared" si="10"/>
        <v>-0.14295865841820543</v>
      </c>
      <c r="Y53" s="8">
        <f t="shared" si="4"/>
        <v>10.280375442314414</v>
      </c>
      <c r="Z53" s="8">
        <f t="shared" si="10"/>
        <v>-0.16263910561213635</v>
      </c>
      <c r="AA53" s="62">
        <f t="shared" si="12"/>
        <v>799.68491943895765</v>
      </c>
      <c r="AB53" s="8">
        <f t="shared" si="11"/>
        <v>-7.3370490389968485E-2</v>
      </c>
      <c r="AC53" s="8">
        <f t="shared" si="13"/>
        <v>764.86994629263836</v>
      </c>
      <c r="AD53" s="8">
        <f t="shared" si="5"/>
        <v>-4.8617109435000978E-2</v>
      </c>
    </row>
    <row r="54" spans="1:30">
      <c r="A54" s="4">
        <v>36100</v>
      </c>
      <c r="B54" s="3">
        <v>53</v>
      </c>
      <c r="C54" s="8">
        <v>11.3</v>
      </c>
      <c r="D54" s="8">
        <f t="shared" si="6"/>
        <v>-0.29999999999999893</v>
      </c>
      <c r="E54" s="8">
        <v>7.0490000000000004</v>
      </c>
      <c r="F54" s="8">
        <f t="shared" si="7"/>
        <v>-0.40399999999999991</v>
      </c>
      <c r="G54" s="8"/>
      <c r="H54" s="8"/>
      <c r="I54" s="8">
        <v>845</v>
      </c>
      <c r="J54" s="8">
        <f t="shared" si="8"/>
        <v>8.891752577319588E-2</v>
      </c>
      <c r="K54" s="8">
        <v>715.28</v>
      </c>
      <c r="L54" s="8">
        <f t="shared" si="8"/>
        <v>2.8824578562798405E-2</v>
      </c>
      <c r="M54" s="8"/>
      <c r="N54" s="8"/>
      <c r="O54" s="8">
        <f>Regressões!$C$5+Regressões!$C$6*'Plan Cálculo'!E54</f>
        <v>11.416291693270416</v>
      </c>
      <c r="P54" s="8">
        <f t="shared" si="9"/>
        <v>-0.37183463367282243</v>
      </c>
      <c r="Q54" s="8">
        <f>Regressões!$C$15+Regressões!$C$16*'Plan Cálculo'!K54</f>
        <v>839.09836566800197</v>
      </c>
      <c r="R54" s="8">
        <f t="shared" si="14"/>
        <v>1.9102626848126424E-2</v>
      </c>
      <c r="S54" s="8"/>
      <c r="T54" s="8"/>
      <c r="U54" s="8"/>
      <c r="V54" s="8"/>
      <c r="W54" s="12">
        <f t="shared" si="3"/>
        <v>11.358145846635209</v>
      </c>
      <c r="X54" s="8">
        <f t="shared" si="10"/>
        <v>-0.3359173168364098</v>
      </c>
      <c r="Y54" s="8">
        <f t="shared" si="4"/>
        <v>9.9217638977568061</v>
      </c>
      <c r="Z54" s="8">
        <f t="shared" si="10"/>
        <v>-0.35861154455760769</v>
      </c>
      <c r="AA54" s="62">
        <f t="shared" si="12"/>
        <v>842.04918283400093</v>
      </c>
      <c r="AB54" s="8">
        <f t="shared" si="11"/>
        <v>5.297619395494562E-2</v>
      </c>
      <c r="AC54" s="8">
        <f t="shared" si="13"/>
        <v>799.79278855600069</v>
      </c>
      <c r="AD54" s="8">
        <f t="shared" si="5"/>
        <v>4.5658536372928542E-2</v>
      </c>
    </row>
    <row r="55" spans="1:30">
      <c r="A55" s="4">
        <v>36130</v>
      </c>
      <c r="B55" s="3">
        <v>54</v>
      </c>
      <c r="C55" s="8">
        <v>10.8</v>
      </c>
      <c r="D55" s="8">
        <f t="shared" si="6"/>
        <v>-0.5</v>
      </c>
      <c r="E55" s="8">
        <v>6.3250000000000002</v>
      </c>
      <c r="F55" s="8">
        <f t="shared" si="7"/>
        <v>-0.7240000000000002</v>
      </c>
      <c r="G55" s="8"/>
      <c r="H55" s="8"/>
      <c r="I55" s="8">
        <v>887</v>
      </c>
      <c r="J55" s="8">
        <f t="shared" si="8"/>
        <v>4.9704142011834318E-2</v>
      </c>
      <c r="K55" s="8">
        <v>758.1</v>
      </c>
      <c r="L55" s="8">
        <f t="shared" si="8"/>
        <v>5.9864668381612869E-2</v>
      </c>
      <c r="M55" s="8"/>
      <c r="N55" s="8"/>
      <c r="O55" s="8">
        <f>Regressões!$C$5+Regressões!$C$6*'Plan Cálculo'!E55</f>
        <v>10.749934577480506</v>
      </c>
      <c r="P55" s="8">
        <f t="shared" si="9"/>
        <v>-0.66635711578991064</v>
      </c>
      <c r="Q55" s="8">
        <f>Regressões!$C$15+Regressões!$C$16*'Plan Cálculo'!K55</f>
        <v>872.70592640410575</v>
      </c>
      <c r="R55" s="8">
        <f t="shared" si="14"/>
        <v>4.0051991651001449E-2</v>
      </c>
      <c r="S55" s="8"/>
      <c r="T55" s="8"/>
      <c r="U55" s="8"/>
      <c r="V55" s="8"/>
      <c r="W55" s="12">
        <f t="shared" si="3"/>
        <v>10.774967288740253</v>
      </c>
      <c r="X55" s="8">
        <f t="shared" si="10"/>
        <v>-0.58317855789495532</v>
      </c>
      <c r="Y55" s="8">
        <f t="shared" si="4"/>
        <v>9.2916448591601686</v>
      </c>
      <c r="Z55" s="8">
        <f t="shared" si="10"/>
        <v>-0.63011903859663754</v>
      </c>
      <c r="AA55" s="62">
        <f t="shared" si="12"/>
        <v>879.85296320205293</v>
      </c>
      <c r="AB55" s="8">
        <f t="shared" si="11"/>
        <v>4.489497898545497E-2</v>
      </c>
      <c r="AC55" s="8">
        <f t="shared" si="13"/>
        <v>839.26864213470196</v>
      </c>
      <c r="AD55" s="8">
        <f t="shared" si="5"/>
        <v>4.9357601298173265E-2</v>
      </c>
    </row>
    <row r="56" spans="1:30">
      <c r="A56" s="4">
        <v>36161</v>
      </c>
      <c r="B56" s="3">
        <v>55</v>
      </c>
      <c r="C56" s="8">
        <v>10.7</v>
      </c>
      <c r="D56" s="8">
        <f t="shared" si="6"/>
        <v>-0.10000000000000142</v>
      </c>
      <c r="E56" s="8">
        <v>7.7329999999999997</v>
      </c>
      <c r="F56" s="8">
        <f t="shared" si="7"/>
        <v>1.4079999999999995</v>
      </c>
      <c r="G56" s="8"/>
      <c r="H56" s="8"/>
      <c r="I56" s="8">
        <v>811</v>
      </c>
      <c r="J56" s="8">
        <f t="shared" si="8"/>
        <v>-8.5682074408117245E-2</v>
      </c>
      <c r="K56" s="8">
        <v>687.15</v>
      </c>
      <c r="L56" s="8">
        <f t="shared" si="8"/>
        <v>-9.3589236248516089E-2</v>
      </c>
      <c r="M56" s="8"/>
      <c r="N56" s="8"/>
      <c r="O56" s="8">
        <f>Regressões!$C$5+Regressões!$C$6*'Plan Cálculo'!E56</f>
        <v>12.045833498795691</v>
      </c>
      <c r="P56" s="8">
        <f t="shared" si="9"/>
        <v>1.2958989213151852</v>
      </c>
      <c r="Q56" s="8">
        <f>Regressões!$C$15+Regressões!$C$16*'Plan Cálculo'!K56</f>
        <v>817.02034877153778</v>
      </c>
      <c r="R56" s="8">
        <f t="shared" si="14"/>
        <v>-6.3807951736978133E-2</v>
      </c>
      <c r="S56" s="8"/>
      <c r="T56" s="8"/>
      <c r="U56" s="8"/>
      <c r="V56" s="8"/>
      <c r="W56" s="12">
        <f t="shared" si="3"/>
        <v>11.372916749397845</v>
      </c>
      <c r="X56" s="8">
        <f t="shared" si="10"/>
        <v>0.59794946065759191</v>
      </c>
      <c r="Y56" s="8">
        <f t="shared" si="4"/>
        <v>10.159611166265231</v>
      </c>
      <c r="Z56" s="8">
        <f t="shared" si="10"/>
        <v>0.86796630710506228</v>
      </c>
      <c r="AA56" s="62">
        <f t="shared" si="12"/>
        <v>814.01017438576889</v>
      </c>
      <c r="AB56" s="8">
        <f t="shared" si="11"/>
        <v>-7.4833854712112444E-2</v>
      </c>
      <c r="AC56" s="8">
        <f t="shared" si="13"/>
        <v>771.72344959051259</v>
      </c>
      <c r="AD56" s="8">
        <f t="shared" si="5"/>
        <v>-8.048101543790126E-2</v>
      </c>
    </row>
    <row r="57" spans="1:30">
      <c r="A57" s="4">
        <v>36192</v>
      </c>
      <c r="B57" s="3">
        <v>56</v>
      </c>
      <c r="C57" s="8">
        <v>11.6</v>
      </c>
      <c r="D57" s="8">
        <f t="shared" si="6"/>
        <v>0.90000000000000036</v>
      </c>
      <c r="E57" s="8">
        <v>7.5110000000000001</v>
      </c>
      <c r="F57" s="8">
        <f t="shared" si="7"/>
        <v>-0.22199999999999953</v>
      </c>
      <c r="G57" s="8"/>
      <c r="H57" s="8"/>
      <c r="I57" s="8">
        <v>816</v>
      </c>
      <c r="J57" s="8">
        <f t="shared" si="8"/>
        <v>6.1652281134401974E-3</v>
      </c>
      <c r="K57" s="8">
        <v>678.78</v>
      </c>
      <c r="L57" s="8">
        <f t="shared" si="8"/>
        <v>-1.2180746561886058E-2</v>
      </c>
      <c r="M57" s="8"/>
      <c r="N57" s="8"/>
      <c r="O57" s="8">
        <f>Regressões!$C$5+Regressões!$C$6*'Plan Cálculo'!E57</f>
        <v>11.84150852682696</v>
      </c>
      <c r="P57" s="8">
        <f t="shared" si="9"/>
        <v>-0.20432497196873101</v>
      </c>
      <c r="Q57" s="8">
        <f>Regressões!$C$15+Regressões!$C$16*'Plan Cálculo'!K57</f>
        <v>810.45109880980988</v>
      </c>
      <c r="R57" s="8">
        <f t="shared" si="14"/>
        <v>-8.0404973653414539E-3</v>
      </c>
      <c r="S57" s="8"/>
      <c r="T57" s="8"/>
      <c r="U57" s="8"/>
      <c r="V57" s="8"/>
      <c r="W57" s="12">
        <f t="shared" si="3"/>
        <v>11.720754263413479</v>
      </c>
      <c r="X57" s="8">
        <f t="shared" si="10"/>
        <v>0.34783751401563379</v>
      </c>
      <c r="Y57" s="8">
        <f t="shared" si="4"/>
        <v>10.317502842275653</v>
      </c>
      <c r="Z57" s="8">
        <f t="shared" si="10"/>
        <v>0.15789167601042209</v>
      </c>
      <c r="AA57" s="62">
        <f t="shared" si="12"/>
        <v>813.225549404905</v>
      </c>
      <c r="AB57" s="8">
        <f t="shared" si="11"/>
        <v>-9.6390070487258181E-4</v>
      </c>
      <c r="AC57" s="8">
        <f t="shared" si="13"/>
        <v>768.41036626993662</v>
      </c>
      <c r="AD57" s="8">
        <f t="shared" si="5"/>
        <v>-4.2930966038856782E-3</v>
      </c>
    </row>
    <row r="58" spans="1:30">
      <c r="A58" s="4">
        <v>36220</v>
      </c>
      <c r="B58" s="3">
        <v>57</v>
      </c>
      <c r="C58" s="8">
        <v>12.9</v>
      </c>
      <c r="D58" s="8">
        <f t="shared" si="6"/>
        <v>1.3000000000000007</v>
      </c>
      <c r="E58" s="8">
        <v>8.1609999999999996</v>
      </c>
      <c r="F58" s="8">
        <f t="shared" si="7"/>
        <v>0.64999999999999947</v>
      </c>
      <c r="G58" s="8"/>
      <c r="H58" s="8"/>
      <c r="I58" s="8">
        <v>841</v>
      </c>
      <c r="J58" s="8">
        <f t="shared" si="8"/>
        <v>3.0637254901960783E-2</v>
      </c>
      <c r="K58" s="8">
        <v>677.9</v>
      </c>
      <c r="L58" s="8">
        <f t="shared" si="8"/>
        <v>-1.2964436194348619E-3</v>
      </c>
      <c r="M58" s="8"/>
      <c r="N58" s="8"/>
      <c r="O58" s="8">
        <f>Regressões!$C$5+Regressões!$C$6*'Plan Cálculo'!E58</f>
        <v>12.439757318627294</v>
      </c>
      <c r="P58" s="8">
        <f t="shared" si="9"/>
        <v>0.59824879180033363</v>
      </c>
      <c r="Q58" s="8">
        <f>Regressões!$C$15+Regressões!$C$16*'Plan Cálculo'!K58</f>
        <v>809.76042497870822</v>
      </c>
      <c r="R58" s="8">
        <f t="shared" si="14"/>
        <v>-8.52209136511695E-4</v>
      </c>
      <c r="S58" s="8"/>
      <c r="T58" s="8"/>
      <c r="U58" s="8"/>
      <c r="V58" s="8"/>
      <c r="W58" s="12">
        <f t="shared" si="3"/>
        <v>12.669878659313646</v>
      </c>
      <c r="X58" s="8">
        <f t="shared" si="10"/>
        <v>0.94912439590016717</v>
      </c>
      <c r="Y58" s="8">
        <f t="shared" si="4"/>
        <v>11.166919106209098</v>
      </c>
      <c r="Z58" s="8">
        <f t="shared" si="10"/>
        <v>0.84941626393344549</v>
      </c>
      <c r="AA58" s="62">
        <f t="shared" si="12"/>
        <v>825.38021248935411</v>
      </c>
      <c r="AB58" s="8">
        <f t="shared" si="11"/>
        <v>1.494623858453973E-2</v>
      </c>
      <c r="AC58" s="8">
        <f t="shared" si="13"/>
        <v>776.22014165956944</v>
      </c>
      <c r="AD58" s="8">
        <f t="shared" si="5"/>
        <v>1.0163547672506679E-2</v>
      </c>
    </row>
    <row r="59" spans="1:30">
      <c r="A59" s="4">
        <v>36251</v>
      </c>
      <c r="B59" s="3">
        <v>58</v>
      </c>
      <c r="C59" s="8">
        <v>13.4</v>
      </c>
      <c r="D59" s="8">
        <f t="shared" si="6"/>
        <v>0.5</v>
      </c>
      <c r="E59" s="8">
        <v>8.0250000000000004</v>
      </c>
      <c r="F59" s="8">
        <f t="shared" si="7"/>
        <v>-0.13599999999999923</v>
      </c>
      <c r="G59" s="8"/>
      <c r="H59" s="8"/>
      <c r="I59" s="8">
        <v>804</v>
      </c>
      <c r="J59" s="8">
        <f t="shared" si="8"/>
        <v>-4.3995243757431628E-2</v>
      </c>
      <c r="K59" s="8">
        <v>676.92</v>
      </c>
      <c r="L59" s="8">
        <f t="shared" si="8"/>
        <v>-1.4456409499926512E-3</v>
      </c>
      <c r="M59" s="8"/>
      <c r="N59" s="8"/>
      <c r="O59" s="8">
        <f>Regressões!$C$5+Regressões!$C$6*'Plan Cálculo'!E59</f>
        <v>12.314585263727533</v>
      </c>
      <c r="P59" s="8">
        <f t="shared" si="9"/>
        <v>-0.12517205489976035</v>
      </c>
      <c r="Q59" s="8">
        <f>Regressões!$C$15+Regressões!$C$16*'Plan Cálculo'!K59</f>
        <v>808.99126548498134</v>
      </c>
      <c r="R59" s="8">
        <f t="shared" si="14"/>
        <v>-9.4986056369338978E-4</v>
      </c>
      <c r="S59" s="8"/>
      <c r="T59" s="8"/>
      <c r="U59" s="8"/>
      <c r="V59" s="8"/>
      <c r="W59" s="12">
        <f t="shared" si="3"/>
        <v>12.857292631863768</v>
      </c>
      <c r="X59" s="8">
        <f t="shared" si="10"/>
        <v>0.1874139725501216</v>
      </c>
      <c r="Y59" s="8">
        <f t="shared" si="4"/>
        <v>11.246528421242511</v>
      </c>
      <c r="Z59" s="8">
        <f t="shared" si="10"/>
        <v>7.9609315033412287E-2</v>
      </c>
      <c r="AA59" s="62">
        <f t="shared" si="12"/>
        <v>806.49563274249067</v>
      </c>
      <c r="AB59" s="8">
        <f t="shared" si="11"/>
        <v>-2.287985520019601E-2</v>
      </c>
      <c r="AC59" s="8">
        <f t="shared" si="13"/>
        <v>763.30375516166043</v>
      </c>
      <c r="AD59" s="8">
        <f t="shared" si="5"/>
        <v>-1.6640107367342449E-2</v>
      </c>
    </row>
    <row r="60" spans="1:30">
      <c r="A60" s="4">
        <v>36281</v>
      </c>
      <c r="B60" s="3">
        <v>59</v>
      </c>
      <c r="C60" s="8">
        <v>12.9</v>
      </c>
      <c r="D60" s="8">
        <f t="shared" si="6"/>
        <v>-0.5</v>
      </c>
      <c r="E60" s="8">
        <v>7.7030000000000003</v>
      </c>
      <c r="F60" s="8">
        <f t="shared" si="7"/>
        <v>-0.32200000000000006</v>
      </c>
      <c r="G60" s="8"/>
      <c r="H60" s="8"/>
      <c r="I60" s="8">
        <v>842</v>
      </c>
      <c r="J60" s="8">
        <f t="shared" si="8"/>
        <v>4.7263681592039801E-2</v>
      </c>
      <c r="K60" s="8">
        <v>676.78</v>
      </c>
      <c r="L60" s="8">
        <f t="shared" si="8"/>
        <v>-2.0681912190507941E-4</v>
      </c>
      <c r="M60" s="8"/>
      <c r="N60" s="8"/>
      <c r="O60" s="8">
        <f>Regressões!$C$5+Regressões!$C$6*'Plan Cálculo'!E60</f>
        <v>12.018222016097212</v>
      </c>
      <c r="P60" s="8">
        <f t="shared" si="9"/>
        <v>-0.29636324763032107</v>
      </c>
      <c r="Q60" s="8">
        <f>Regressões!$C$15+Regressões!$C$16*'Plan Cálculo'!K60</f>
        <v>808.8813855573062</v>
      </c>
      <c r="R60" s="8">
        <f t="shared" si="14"/>
        <v>-1.3582337951357988E-4</v>
      </c>
      <c r="S60" s="8"/>
      <c r="T60" s="8"/>
      <c r="U60" s="8"/>
      <c r="V60" s="8"/>
      <c r="W60" s="12">
        <f t="shared" si="3"/>
        <v>12.459111008048605</v>
      </c>
      <c r="X60" s="8">
        <f t="shared" si="10"/>
        <v>-0.39818162381516231</v>
      </c>
      <c r="Y60" s="8">
        <f t="shared" si="4"/>
        <v>10.873740672032405</v>
      </c>
      <c r="Z60" s="8">
        <f t="shared" si="10"/>
        <v>-0.37278774921010616</v>
      </c>
      <c r="AA60" s="62">
        <f t="shared" si="12"/>
        <v>825.4406927786531</v>
      </c>
      <c r="AB60" s="8">
        <f t="shared" si="11"/>
        <v>2.3490592220245139E-2</v>
      </c>
      <c r="AC60" s="8">
        <f t="shared" si="13"/>
        <v>775.88712851910202</v>
      </c>
      <c r="AD60" s="8">
        <f t="shared" si="5"/>
        <v>1.6485407378582263E-2</v>
      </c>
    </row>
    <row r="61" spans="1:30">
      <c r="A61" s="4">
        <v>36312</v>
      </c>
      <c r="B61" s="3">
        <v>60</v>
      </c>
      <c r="C61" s="8">
        <v>12.5</v>
      </c>
      <c r="D61" s="8">
        <f t="shared" si="6"/>
        <v>-0.40000000000000036</v>
      </c>
      <c r="E61" s="8">
        <v>7.8460000000000001</v>
      </c>
      <c r="F61" s="8">
        <f t="shared" si="7"/>
        <v>0.14299999999999979</v>
      </c>
      <c r="G61" s="8"/>
      <c r="H61" s="8"/>
      <c r="I61" s="8">
        <v>814</v>
      </c>
      <c r="J61" s="8">
        <f t="shared" si="8"/>
        <v>-3.3254156769596199E-2</v>
      </c>
      <c r="K61" s="8">
        <v>683.35</v>
      </c>
      <c r="L61" s="8">
        <f t="shared" si="8"/>
        <v>9.7077336800733618E-3</v>
      </c>
      <c r="M61" s="8"/>
      <c r="N61" s="8"/>
      <c r="O61" s="8">
        <f>Regressões!$C$5+Regressões!$C$6*'Plan Cálculo'!E61</f>
        <v>12.149836750293286</v>
      </c>
      <c r="P61" s="8">
        <f t="shared" si="9"/>
        <v>0.13161473419607361</v>
      </c>
      <c r="Q61" s="8">
        <f>Regressões!$C$15+Regressões!$C$16*'Plan Cálculo'!K61</f>
        <v>814.03789359178074</v>
      </c>
      <c r="R61" s="8">
        <f t="shared" si="14"/>
        <v>6.3748630226195526E-3</v>
      </c>
      <c r="S61" s="8"/>
      <c r="T61" s="8"/>
      <c r="U61" s="8"/>
      <c r="V61" s="8"/>
      <c r="W61" s="12">
        <f t="shared" si="3"/>
        <v>12.324918375146643</v>
      </c>
      <c r="X61" s="8">
        <f t="shared" si="10"/>
        <v>-0.13419263290196248</v>
      </c>
      <c r="Y61" s="8">
        <f t="shared" si="4"/>
        <v>10.831945583431095</v>
      </c>
      <c r="Z61" s="8">
        <f t="shared" si="10"/>
        <v>-4.1795088601309871E-2</v>
      </c>
      <c r="AA61" s="62">
        <f t="shared" si="12"/>
        <v>814.01894679589032</v>
      </c>
      <c r="AB61" s="8">
        <f t="shared" si="11"/>
        <v>-1.3837149152792733E-2</v>
      </c>
      <c r="AC61" s="8">
        <f t="shared" si="13"/>
        <v>770.46263119726029</v>
      </c>
      <c r="AD61" s="8">
        <f t="shared" si="5"/>
        <v>-6.9913485125023284E-3</v>
      </c>
    </row>
    <row r="62" spans="1:30">
      <c r="A62" s="4">
        <v>36342</v>
      </c>
      <c r="B62" s="3">
        <v>61</v>
      </c>
      <c r="C62" s="8">
        <v>12.6</v>
      </c>
      <c r="D62" s="8">
        <f t="shared" si="6"/>
        <v>9.9999999999999645E-2</v>
      </c>
      <c r="E62" s="8">
        <v>7.5439999999999996</v>
      </c>
      <c r="F62" s="8">
        <f t="shared" si="7"/>
        <v>-0.30200000000000049</v>
      </c>
      <c r="G62" s="8"/>
      <c r="H62" s="8"/>
      <c r="I62" s="8">
        <v>834</v>
      </c>
      <c r="J62" s="8">
        <f t="shared" si="8"/>
        <v>2.4570024570024569E-2</v>
      </c>
      <c r="K62" s="8">
        <v>674.76</v>
      </c>
      <c r="L62" s="8">
        <f t="shared" si="8"/>
        <v>-1.2570425111582691E-2</v>
      </c>
      <c r="M62" s="8"/>
      <c r="N62" s="8"/>
      <c r="O62" s="8">
        <f>Regressões!$C$5+Regressões!$C$6*'Plan Cálculo'!E62</f>
        <v>11.871881157795285</v>
      </c>
      <c r="P62" s="8">
        <f t="shared" si="9"/>
        <v>-0.27795559249800128</v>
      </c>
      <c r="Q62" s="8">
        <f>Regressões!$C$15+Regressões!$C$16*'Plan Cálculo'!K62</f>
        <v>807.29597517227739</v>
      </c>
      <c r="R62" s="8">
        <f t="shared" si="14"/>
        <v>-8.2820695112311923E-3</v>
      </c>
      <c r="S62" s="8"/>
      <c r="T62" s="8"/>
      <c r="U62" s="8"/>
      <c r="V62" s="8"/>
      <c r="W62" s="12">
        <f t="shared" si="3"/>
        <v>12.235940578897642</v>
      </c>
      <c r="X62" s="8">
        <f t="shared" si="10"/>
        <v>-8.8977796249000818E-2</v>
      </c>
      <c r="Y62" s="8">
        <f t="shared" si="4"/>
        <v>10.671960385931762</v>
      </c>
      <c r="Z62" s="8">
        <f t="shared" si="10"/>
        <v>-0.15998519749933315</v>
      </c>
      <c r="AA62" s="62">
        <f t="shared" si="12"/>
        <v>820.6479875861387</v>
      </c>
      <c r="AB62" s="8">
        <f t="shared" si="11"/>
        <v>8.143595202963462E-3</v>
      </c>
      <c r="AC62" s="8">
        <f t="shared" si="13"/>
        <v>772.01865839075924</v>
      </c>
      <c r="AD62" s="8">
        <f t="shared" si="5"/>
        <v>2.0196011207979812E-3</v>
      </c>
    </row>
    <row r="63" spans="1:30">
      <c r="A63" s="4">
        <v>36373</v>
      </c>
      <c r="B63" s="3">
        <v>62</v>
      </c>
      <c r="C63" s="8">
        <v>12.4</v>
      </c>
      <c r="D63" s="8">
        <f t="shared" si="6"/>
        <v>-0.19999999999999929</v>
      </c>
      <c r="E63" s="8">
        <v>7.6820000000000004</v>
      </c>
      <c r="F63" s="8">
        <f t="shared" si="7"/>
        <v>0.13800000000000079</v>
      </c>
      <c r="G63" s="8"/>
      <c r="H63" s="8"/>
      <c r="I63" s="8">
        <v>850</v>
      </c>
      <c r="J63" s="8">
        <f t="shared" si="8"/>
        <v>1.9184652278177457E-2</v>
      </c>
      <c r="K63" s="8">
        <v>676.05</v>
      </c>
      <c r="L63" s="8">
        <f t="shared" si="8"/>
        <v>1.911790858972025E-3</v>
      </c>
      <c r="M63" s="8"/>
      <c r="N63" s="8"/>
      <c r="O63" s="8">
        <f>Regressões!$C$5+Regressões!$C$6*'Plan Cálculo'!E63</f>
        <v>11.99889397820828</v>
      </c>
      <c r="P63" s="8">
        <f t="shared" si="9"/>
        <v>0.127012820412995</v>
      </c>
      <c r="Q63" s="8">
        <f>Regressões!$C$15+Regressões!$C$16*'Plan Cálculo'!K63</f>
        <v>808.3084402201423</v>
      </c>
      <c r="R63" s="8">
        <f t="shared" si="14"/>
        <v>1.2541435594904914E-3</v>
      </c>
      <c r="S63" s="8"/>
      <c r="T63" s="8"/>
      <c r="U63" s="8"/>
      <c r="V63" s="8"/>
      <c r="W63" s="12">
        <f t="shared" si="3"/>
        <v>12.199446989104139</v>
      </c>
      <c r="X63" s="8">
        <f t="shared" si="10"/>
        <v>-3.6493589793503034E-2</v>
      </c>
      <c r="Y63" s="8">
        <f t="shared" si="4"/>
        <v>10.693631326069427</v>
      </c>
      <c r="Z63" s="8">
        <f t="shared" si="10"/>
        <v>2.1670940137665795E-2</v>
      </c>
      <c r="AA63" s="62">
        <f t="shared" si="12"/>
        <v>829.15422011007115</v>
      </c>
      <c r="AB63" s="8">
        <f t="shared" si="11"/>
        <v>1.0365263368222912E-2</v>
      </c>
      <c r="AC63" s="8">
        <f t="shared" si="13"/>
        <v>778.11948007338071</v>
      </c>
      <c r="AD63" s="8">
        <f t="shared" si="5"/>
        <v>7.9024277668863357E-3</v>
      </c>
    </row>
    <row r="64" spans="1:30">
      <c r="A64" s="4">
        <v>36404</v>
      </c>
      <c r="B64" s="3">
        <v>63</v>
      </c>
      <c r="C64" s="8">
        <v>12.2</v>
      </c>
      <c r="D64" s="8">
        <f t="shared" si="6"/>
        <v>-0.20000000000000107</v>
      </c>
      <c r="E64" s="8">
        <v>7.3710000000000004</v>
      </c>
      <c r="F64" s="8">
        <f t="shared" si="7"/>
        <v>-0.31099999999999994</v>
      </c>
      <c r="G64" s="8"/>
      <c r="H64" s="8"/>
      <c r="I64" s="8">
        <v>861</v>
      </c>
      <c r="J64" s="8">
        <f t="shared" si="8"/>
        <v>1.2941176470588235E-2</v>
      </c>
      <c r="K64" s="8">
        <v>679.52</v>
      </c>
      <c r="L64" s="8">
        <f t="shared" si="8"/>
        <v>5.1327564529251206E-3</v>
      </c>
      <c r="M64" s="8"/>
      <c r="N64" s="8"/>
      <c r="O64" s="8">
        <f>Regressões!$C$5+Regressões!$C$6*'Plan Cálculo'!E64</f>
        <v>11.712654940900734</v>
      </c>
      <c r="P64" s="8">
        <f t="shared" si="9"/>
        <v>-0.28623903730754563</v>
      </c>
      <c r="Q64" s="8">
        <f>Regressões!$C$15+Regressões!$C$16*'Plan Cálculo'!K64</f>
        <v>811.03189271323618</v>
      </c>
      <c r="R64" s="8">
        <f t="shared" si="14"/>
        <v>3.3693233394323369E-3</v>
      </c>
      <c r="S64" s="8"/>
      <c r="T64" s="8"/>
      <c r="U64" s="8"/>
      <c r="V64" s="8"/>
      <c r="W64" s="12">
        <f t="shared" si="3"/>
        <v>11.956327470450367</v>
      </c>
      <c r="X64" s="8">
        <f t="shared" si="10"/>
        <v>-0.24311951865377246</v>
      </c>
      <c r="Y64" s="8">
        <f t="shared" si="4"/>
        <v>10.427884980300245</v>
      </c>
      <c r="Z64" s="8">
        <f t="shared" si="10"/>
        <v>-0.26574634576918221</v>
      </c>
      <c r="AA64" s="62">
        <f t="shared" si="12"/>
        <v>836.01594635661809</v>
      </c>
      <c r="AB64" s="8">
        <f t="shared" si="11"/>
        <v>8.2755729635387194E-3</v>
      </c>
      <c r="AC64" s="8">
        <f t="shared" si="13"/>
        <v>783.85063090441201</v>
      </c>
      <c r="AD64" s="8">
        <f t="shared" si="5"/>
        <v>7.3653866505061956E-3</v>
      </c>
    </row>
    <row r="65" spans="1:30">
      <c r="A65" s="4">
        <v>36434</v>
      </c>
      <c r="B65" s="3">
        <v>64</v>
      </c>
      <c r="C65" s="8">
        <v>11.6</v>
      </c>
      <c r="D65" s="8">
        <f t="shared" si="6"/>
        <v>-0.59999999999999964</v>
      </c>
      <c r="E65" s="8">
        <v>7.5380000000000003</v>
      </c>
      <c r="F65" s="8">
        <f t="shared" si="7"/>
        <v>0.16699999999999982</v>
      </c>
      <c r="G65" s="8"/>
      <c r="H65" s="8"/>
      <c r="I65" s="8">
        <v>826</v>
      </c>
      <c r="J65" s="8">
        <f t="shared" si="8"/>
        <v>-4.065040650406504E-2</v>
      </c>
      <c r="K65" s="8">
        <v>688.36</v>
      </c>
      <c r="L65" s="8">
        <f t="shared" si="8"/>
        <v>1.3009182952672522E-2</v>
      </c>
      <c r="M65" s="8"/>
      <c r="N65" s="8"/>
      <c r="O65" s="8">
        <f>Regressões!$C$5+Regressões!$C$6*'Plan Cálculo'!E65</f>
        <v>11.866358861255591</v>
      </c>
      <c r="P65" s="8">
        <f t="shared" si="9"/>
        <v>0.15370392035485736</v>
      </c>
      <c r="Q65" s="8">
        <f>Regressões!$C$15+Regressões!$C$16*'Plan Cálculo'!K65</f>
        <v>817.9700252893025</v>
      </c>
      <c r="R65" s="8">
        <f t="shared" si="14"/>
        <v>8.5546975876070776E-3</v>
      </c>
      <c r="S65" s="8"/>
      <c r="T65" s="8"/>
      <c r="U65" s="8"/>
      <c r="V65" s="8"/>
      <c r="W65" s="12">
        <f t="shared" si="3"/>
        <v>11.733179430627796</v>
      </c>
      <c r="X65" s="8">
        <f t="shared" si="10"/>
        <v>-0.22314803982257025</v>
      </c>
      <c r="Y65" s="8">
        <f t="shared" si="4"/>
        <v>10.334786287085196</v>
      </c>
      <c r="Z65" s="8">
        <f t="shared" si="10"/>
        <v>-9.3098693215049266E-2</v>
      </c>
      <c r="AA65" s="62">
        <f t="shared" si="12"/>
        <v>821.98501264465131</v>
      </c>
      <c r="AB65" s="8">
        <f t="shared" si="11"/>
        <v>-1.6783093400447684E-2</v>
      </c>
      <c r="AC65" s="8">
        <f t="shared" si="13"/>
        <v>777.44334176310076</v>
      </c>
      <c r="AD65" s="8">
        <f t="shared" si="5"/>
        <v>-8.1741200283509119E-3</v>
      </c>
    </row>
    <row r="66" spans="1:30">
      <c r="A66" s="4">
        <v>36465</v>
      </c>
      <c r="B66" s="3">
        <v>65</v>
      </c>
      <c r="C66" s="8">
        <v>11.4</v>
      </c>
      <c r="D66" s="8">
        <f t="shared" si="6"/>
        <v>-0.19999999999999929</v>
      </c>
      <c r="E66" s="8">
        <v>7.3209999999999997</v>
      </c>
      <c r="F66" s="8">
        <f t="shared" si="7"/>
        <v>-0.21700000000000053</v>
      </c>
      <c r="G66" s="8"/>
      <c r="H66" s="8"/>
      <c r="I66" s="8">
        <v>826</v>
      </c>
      <c r="J66" s="8">
        <f t="shared" si="8"/>
        <v>0</v>
      </c>
      <c r="K66" s="8">
        <v>707.15</v>
      </c>
      <c r="L66" s="8">
        <f t="shared" si="8"/>
        <v>2.7296763321517759E-2</v>
      </c>
      <c r="M66" s="8"/>
      <c r="N66" s="8"/>
      <c r="O66" s="8">
        <f>Regressões!$C$5+Regressões!$C$6*'Plan Cálculo'!E66</f>
        <v>11.666635803069941</v>
      </c>
      <c r="P66" s="8">
        <f t="shared" si="9"/>
        <v>-0.19972305818565061</v>
      </c>
      <c r="Q66" s="8">
        <f>Regressões!$C$15+Regressões!$C$16*'Plan Cálculo'!K66</f>
        <v>832.71748129657453</v>
      </c>
      <c r="R66" s="8">
        <f t="shared" si="14"/>
        <v>1.8029335490693688E-2</v>
      </c>
      <c r="S66" s="8"/>
      <c r="T66" s="8"/>
      <c r="U66" s="8"/>
      <c r="V66" s="8"/>
      <c r="W66" s="12">
        <f t="shared" si="3"/>
        <v>11.533317901534971</v>
      </c>
      <c r="X66" s="8">
        <f t="shared" si="10"/>
        <v>-0.19986152909282495</v>
      </c>
      <c r="Y66" s="8">
        <f t="shared" si="4"/>
        <v>10.129211934356647</v>
      </c>
      <c r="Z66" s="8">
        <f t="shared" si="10"/>
        <v>-0.20557435272854896</v>
      </c>
      <c r="AA66" s="62">
        <f t="shared" ref="AA66:AA93" si="15">AVERAGE(Q66,I66)</f>
        <v>829.35874064828727</v>
      </c>
      <c r="AB66" s="8">
        <f t="shared" si="11"/>
        <v>8.9706355836242768E-3</v>
      </c>
      <c r="AC66" s="8">
        <f t="shared" ref="AC66:AC93" si="16">AVERAGE(Q66,K66,I66)</f>
        <v>788.62249376552484</v>
      </c>
      <c r="AD66" s="8">
        <f t="shared" si="5"/>
        <v>1.4379378408556156E-2</v>
      </c>
    </row>
    <row r="67" spans="1:30">
      <c r="A67" s="4">
        <v>36495</v>
      </c>
      <c r="B67" s="3">
        <v>66</v>
      </c>
      <c r="C67" s="8">
        <v>10.5</v>
      </c>
      <c r="D67" s="8">
        <f t="shared" si="6"/>
        <v>-0.90000000000000036</v>
      </c>
      <c r="E67" s="8">
        <v>6.2839999999999998</v>
      </c>
      <c r="F67" s="8">
        <f t="shared" si="7"/>
        <v>-1.0369999999999999</v>
      </c>
      <c r="G67" s="8"/>
      <c r="H67" s="8"/>
      <c r="I67" s="8">
        <v>893</v>
      </c>
      <c r="J67" s="8">
        <f t="shared" si="8"/>
        <v>8.1113801452784504E-2</v>
      </c>
      <c r="K67" s="8">
        <v>757.68</v>
      </c>
      <c r="L67" s="8">
        <f t="shared" si="8"/>
        <v>7.1455843880364814E-2</v>
      </c>
      <c r="M67" s="8"/>
      <c r="N67" s="8"/>
      <c r="O67" s="8">
        <f>Regressões!$C$5+Regressões!$C$6*'Plan Cálculo'!E67</f>
        <v>10.712198884459253</v>
      </c>
      <c r="P67" s="8">
        <f t="shared" si="9"/>
        <v>-0.95443691861068736</v>
      </c>
      <c r="Q67" s="8">
        <f>Regressões!$C$15+Regressões!$C$16*'Plan Cálculo'!K67</f>
        <v>872.37628662108</v>
      </c>
      <c r="R67" s="8">
        <f t="shared" ref="R67:R98" si="17">(Q67-Q66)/Q66</f>
        <v>4.7625762897105406E-2</v>
      </c>
      <c r="S67" s="8"/>
      <c r="T67" s="8"/>
      <c r="U67" s="8"/>
      <c r="V67" s="8"/>
      <c r="W67" s="12">
        <f t="shared" ref="W67:W93" si="18">AVERAGE(O67,C67)</f>
        <v>10.606099442229628</v>
      </c>
      <c r="X67" s="8">
        <f t="shared" si="10"/>
        <v>-0.92721845930534386</v>
      </c>
      <c r="Y67" s="8">
        <f t="shared" ref="Y67:Y93" si="19">AVERAGE(O67,E67,C67)</f>
        <v>9.1653996281530841</v>
      </c>
      <c r="Z67" s="8">
        <f t="shared" si="10"/>
        <v>-0.96381230620356284</v>
      </c>
      <c r="AA67" s="62">
        <f t="shared" si="15"/>
        <v>882.68814331054</v>
      </c>
      <c r="AB67" s="8">
        <f t="shared" si="11"/>
        <v>6.4301972172580685E-2</v>
      </c>
      <c r="AC67" s="8">
        <f t="shared" si="16"/>
        <v>841.01876220702661</v>
      </c>
      <c r="AD67" s="8">
        <f t="shared" ref="AD67:AD130" si="20">(AC67-AC66)/AC66</f>
        <v>6.6440240870279263E-2</v>
      </c>
    </row>
    <row r="68" spans="1:30">
      <c r="A68" s="4">
        <v>36526</v>
      </c>
      <c r="B68" s="3">
        <v>67</v>
      </c>
      <c r="C68" s="8">
        <v>10.6</v>
      </c>
      <c r="D68" s="8">
        <f t="shared" ref="D68:D131" si="21">C68-C67</f>
        <v>9.9999999999999645E-2</v>
      </c>
      <c r="E68" s="8">
        <v>7.633</v>
      </c>
      <c r="F68" s="8">
        <f t="shared" ref="F68:F102" si="22">E68-E67</f>
        <v>1.3490000000000002</v>
      </c>
      <c r="G68" s="8"/>
      <c r="H68" s="8"/>
      <c r="I68" s="8">
        <v>797</v>
      </c>
      <c r="J68" s="8">
        <f t="shared" ref="J68:L131" si="23">(I68-I67)/I67</f>
        <v>-0.10750279955207166</v>
      </c>
      <c r="K68" s="8">
        <v>707.66</v>
      </c>
      <c r="L68" s="8">
        <f t="shared" si="23"/>
        <v>-6.6017316017316002E-2</v>
      </c>
      <c r="M68" s="8"/>
      <c r="N68" s="8"/>
      <c r="O68" s="8">
        <f>Regressões!$C$5+Regressões!$C$6*'Plan Cálculo'!E68</f>
        <v>11.953795223134101</v>
      </c>
      <c r="P68" s="8">
        <f t="shared" ref="P68:P102" si="24">O68-O67</f>
        <v>1.2415963386748476</v>
      </c>
      <c r="Q68" s="8">
        <f>Regressões!$C$15+Regressões!$C$16*'Plan Cálculo'!K68</f>
        <v>833.11775817596299</v>
      </c>
      <c r="R68" s="8">
        <f t="shared" si="17"/>
        <v>-4.5001828966688889E-2</v>
      </c>
      <c r="S68" s="8"/>
      <c r="T68" s="8"/>
      <c r="U68" s="8"/>
      <c r="V68" s="8"/>
      <c r="W68" s="12">
        <f t="shared" si="18"/>
        <v>11.276897611567051</v>
      </c>
      <c r="X68" s="8">
        <f t="shared" ref="X68:Z131" si="25">W68-W67</f>
        <v>0.67079816933742364</v>
      </c>
      <c r="Y68" s="8">
        <f t="shared" si="19"/>
        <v>10.062265074378033</v>
      </c>
      <c r="Z68" s="8">
        <f t="shared" si="25"/>
        <v>0.89686544622494857</v>
      </c>
      <c r="AA68" s="62">
        <f t="shared" si="15"/>
        <v>815.0588790879815</v>
      </c>
      <c r="AB68" s="8">
        <f t="shared" ref="AB68:AB131" si="26">(AA68-AA67)/AA67</f>
        <v>-7.661739283017166E-2</v>
      </c>
      <c r="AC68" s="8">
        <f t="shared" si="16"/>
        <v>779.25925272532095</v>
      </c>
      <c r="AD68" s="8">
        <f t="shared" si="20"/>
        <v>-7.3434163727375726E-2</v>
      </c>
    </row>
    <row r="69" spans="1:30">
      <c r="A69" s="4">
        <v>36557</v>
      </c>
      <c r="B69" s="3">
        <v>68</v>
      </c>
      <c r="C69" s="8">
        <v>10.5</v>
      </c>
      <c r="D69" s="8">
        <f t="shared" si="21"/>
        <v>-9.9999999999999645E-2</v>
      </c>
      <c r="E69" s="8">
        <v>8.1660000000000004</v>
      </c>
      <c r="F69" s="8">
        <f t="shared" si="22"/>
        <v>0.53300000000000036</v>
      </c>
      <c r="G69" s="8"/>
      <c r="H69" s="8"/>
      <c r="I69" s="8">
        <v>760</v>
      </c>
      <c r="J69" s="8">
        <f t="shared" si="23"/>
        <v>-4.6424090338770388E-2</v>
      </c>
      <c r="K69" s="8">
        <v>702</v>
      </c>
      <c r="L69" s="8">
        <f t="shared" si="23"/>
        <v>-7.9981912217731224E-3</v>
      </c>
      <c r="M69" s="8"/>
      <c r="N69" s="8"/>
      <c r="O69" s="8">
        <f>Regressões!$C$5+Regressões!$C$6*'Plan Cálculo'!E69</f>
        <v>12.444359232410374</v>
      </c>
      <c r="P69" s="8">
        <f t="shared" si="24"/>
        <v>0.49056400927627308</v>
      </c>
      <c r="Q69" s="8">
        <f>Regressões!$C$15+Regressões!$C$16*'Plan Cálculo'!K69</f>
        <v>828.67546967137753</v>
      </c>
      <c r="R69" s="8">
        <f t="shared" si="17"/>
        <v>-5.3321255740742543E-3</v>
      </c>
      <c r="S69" s="8"/>
      <c r="T69" s="8"/>
      <c r="U69" s="8"/>
      <c r="V69" s="8"/>
      <c r="W69" s="12">
        <f t="shared" si="18"/>
        <v>11.472179616205187</v>
      </c>
      <c r="X69" s="8">
        <f t="shared" si="25"/>
        <v>0.19528200463813583</v>
      </c>
      <c r="Y69" s="8">
        <f t="shared" si="19"/>
        <v>10.370119744136792</v>
      </c>
      <c r="Z69" s="8">
        <f t="shared" si="25"/>
        <v>0.30785466975875941</v>
      </c>
      <c r="AA69" s="62">
        <f t="shared" si="15"/>
        <v>794.33773483568871</v>
      </c>
      <c r="AB69" s="8">
        <f t="shared" si="26"/>
        <v>-2.5422880216308945E-2</v>
      </c>
      <c r="AC69" s="8">
        <f t="shared" si="16"/>
        <v>763.5584898904591</v>
      </c>
      <c r="AD69" s="8">
        <f t="shared" si="20"/>
        <v>-2.0148317495045732E-2</v>
      </c>
    </row>
    <row r="70" spans="1:30">
      <c r="A70" s="4">
        <v>36586</v>
      </c>
      <c r="B70" s="3">
        <v>69</v>
      </c>
      <c r="C70" s="8">
        <v>11.3</v>
      </c>
      <c r="D70" s="8">
        <f t="shared" si="21"/>
        <v>0.80000000000000071</v>
      </c>
      <c r="E70" s="8">
        <v>8.0589999999999993</v>
      </c>
      <c r="F70" s="8">
        <f t="shared" si="22"/>
        <v>-0.10700000000000109</v>
      </c>
      <c r="G70" s="8"/>
      <c r="H70" s="8"/>
      <c r="I70" s="8">
        <v>879</v>
      </c>
      <c r="J70" s="8">
        <f t="shared" si="23"/>
        <v>0.15657894736842104</v>
      </c>
      <c r="K70" s="8">
        <v>698.34</v>
      </c>
      <c r="L70" s="8">
        <f t="shared" si="23"/>
        <v>-5.2136752136751679E-3</v>
      </c>
      <c r="M70" s="8"/>
      <c r="N70" s="8"/>
      <c r="O70" s="8">
        <f>Regressões!$C$5+Regressões!$C$6*'Plan Cálculo'!E70</f>
        <v>12.345878277452472</v>
      </c>
      <c r="P70" s="8">
        <f t="shared" si="24"/>
        <v>-9.8480954957901545E-2</v>
      </c>
      <c r="Q70" s="8">
        <f>Regressões!$C$15+Regressões!$C$16*'Plan Cálculo'!K70</f>
        <v>825.80289441929585</v>
      </c>
      <c r="R70" s="8">
        <f t="shared" si="17"/>
        <v>-3.4664658931207806E-3</v>
      </c>
      <c r="S70" s="8"/>
      <c r="T70" s="8"/>
      <c r="U70" s="8"/>
      <c r="V70" s="8"/>
      <c r="W70" s="12">
        <f t="shared" si="18"/>
        <v>11.822939138726237</v>
      </c>
      <c r="X70" s="8">
        <f t="shared" si="25"/>
        <v>0.35075952252105047</v>
      </c>
      <c r="Y70" s="8">
        <f t="shared" si="19"/>
        <v>10.568292759150824</v>
      </c>
      <c r="Z70" s="8">
        <f t="shared" si="25"/>
        <v>0.19817301501403151</v>
      </c>
      <c r="AA70" s="62">
        <f t="shared" si="15"/>
        <v>852.40144720964793</v>
      </c>
      <c r="AB70" s="8">
        <f t="shared" si="26"/>
        <v>7.3097008775454789E-2</v>
      </c>
      <c r="AC70" s="8">
        <f t="shared" si="16"/>
        <v>801.04763147309859</v>
      </c>
      <c r="AD70" s="8">
        <f t="shared" si="20"/>
        <v>4.9097930386469438E-2</v>
      </c>
    </row>
    <row r="71" spans="1:30">
      <c r="A71" s="4">
        <v>36617</v>
      </c>
      <c r="B71" s="3">
        <v>70</v>
      </c>
      <c r="C71" s="8">
        <v>11.8</v>
      </c>
      <c r="D71" s="8">
        <f t="shared" si="21"/>
        <v>0.5</v>
      </c>
      <c r="E71" s="8">
        <v>7.8419999999999996</v>
      </c>
      <c r="F71" s="8">
        <f t="shared" si="22"/>
        <v>-0.21699999999999964</v>
      </c>
      <c r="G71" s="8"/>
      <c r="H71" s="8"/>
      <c r="I71" s="8">
        <v>831</v>
      </c>
      <c r="J71" s="8">
        <f t="shared" si="23"/>
        <v>-5.4607508532423209E-2</v>
      </c>
      <c r="K71" s="8">
        <v>699.57</v>
      </c>
      <c r="L71" s="8">
        <f t="shared" si="23"/>
        <v>1.761319701005267E-3</v>
      </c>
      <c r="M71" s="8"/>
      <c r="N71" s="8"/>
      <c r="O71" s="8">
        <f>Regressões!$C$5+Regressões!$C$6*'Plan Cálculo'!E71</f>
        <v>12.146155219266824</v>
      </c>
      <c r="P71" s="8">
        <f t="shared" si="24"/>
        <v>-0.19972305818564884</v>
      </c>
      <c r="Q71" s="8">
        <f>Regressões!$C$15+Regressões!$C$16*'Plan Cálculo'!K71</f>
        <v>826.76826806958559</v>
      </c>
      <c r="R71" s="8">
        <f t="shared" si="17"/>
        <v>1.1690121902134829E-3</v>
      </c>
      <c r="S71" s="8"/>
      <c r="T71" s="8"/>
      <c r="U71" s="8"/>
      <c r="V71" s="8"/>
      <c r="W71" s="12">
        <f t="shared" si="18"/>
        <v>11.973077609633412</v>
      </c>
      <c r="X71" s="8">
        <f t="shared" si="25"/>
        <v>0.15013847090717469</v>
      </c>
      <c r="Y71" s="8">
        <f t="shared" si="19"/>
        <v>10.596051739755607</v>
      </c>
      <c r="Z71" s="8">
        <f t="shared" si="25"/>
        <v>2.7758980604783545E-2</v>
      </c>
      <c r="AA71" s="62">
        <f t="shared" si="15"/>
        <v>828.88413403479285</v>
      </c>
      <c r="AB71" s="8">
        <f t="shared" si="26"/>
        <v>-2.7589480580821911E-2</v>
      </c>
      <c r="AC71" s="8">
        <f t="shared" si="16"/>
        <v>785.77942268986192</v>
      </c>
      <c r="AD71" s="8">
        <f t="shared" si="20"/>
        <v>-1.9060300765335228E-2</v>
      </c>
    </row>
    <row r="72" spans="1:30">
      <c r="A72" s="4">
        <v>36647</v>
      </c>
      <c r="B72" s="3">
        <v>71</v>
      </c>
      <c r="C72" s="8">
        <v>11.8</v>
      </c>
      <c r="D72" s="8">
        <f t="shared" si="21"/>
        <v>0</v>
      </c>
      <c r="E72" s="8">
        <v>7.7960000000000003</v>
      </c>
      <c r="F72" s="8">
        <f t="shared" si="22"/>
        <v>-4.5999999999999375E-2</v>
      </c>
      <c r="G72" s="8"/>
      <c r="H72" s="8"/>
      <c r="I72" s="8">
        <v>823</v>
      </c>
      <c r="J72" s="8">
        <f t="shared" si="23"/>
        <v>-9.6269554753309269E-3</v>
      </c>
      <c r="K72" s="8">
        <v>711.64</v>
      </c>
      <c r="L72" s="8">
        <f t="shared" si="23"/>
        <v>1.7253455694212067E-2</v>
      </c>
      <c r="M72" s="8"/>
      <c r="N72" s="8"/>
      <c r="O72" s="8">
        <f>Regressões!$C$5+Regressões!$C$6*'Plan Cálculo'!E72</f>
        <v>12.103817612462493</v>
      </c>
      <c r="P72" s="8">
        <f t="shared" si="24"/>
        <v>-4.2337606804331074E-2</v>
      </c>
      <c r="Q72" s="8">
        <f>Regressões!$C$15+Regressões!$C$16*'Plan Cálculo'!K72</f>
        <v>836.24148754844532</v>
      </c>
      <c r="R72" s="8">
        <f t="shared" si="17"/>
        <v>1.1458131431409039E-2</v>
      </c>
      <c r="S72" s="8"/>
      <c r="T72" s="8"/>
      <c r="U72" s="8"/>
      <c r="V72" s="8"/>
      <c r="W72" s="12">
        <f t="shared" si="18"/>
        <v>11.951908806231247</v>
      </c>
      <c r="X72" s="8">
        <f t="shared" si="25"/>
        <v>-2.1168803402165537E-2</v>
      </c>
      <c r="Y72" s="8">
        <f t="shared" si="19"/>
        <v>10.566605870820831</v>
      </c>
      <c r="Z72" s="8">
        <f t="shared" si="25"/>
        <v>-2.9445868934775632E-2</v>
      </c>
      <c r="AA72" s="62">
        <f t="shared" si="15"/>
        <v>829.62074377422266</v>
      </c>
      <c r="AB72" s="8">
        <f t="shared" si="26"/>
        <v>8.8867636522873758E-4</v>
      </c>
      <c r="AC72" s="8">
        <f t="shared" si="16"/>
        <v>790.2938291828151</v>
      </c>
      <c r="AD72" s="8">
        <f t="shared" si="20"/>
        <v>5.7451319830946618E-3</v>
      </c>
    </row>
    <row r="73" spans="1:30">
      <c r="A73" s="4">
        <v>36678</v>
      </c>
      <c r="B73" s="3">
        <v>72</v>
      </c>
      <c r="C73" s="8">
        <v>11.7</v>
      </c>
      <c r="D73" s="8">
        <f t="shared" si="21"/>
        <v>-0.10000000000000142</v>
      </c>
      <c r="E73" s="8">
        <v>7.4130000000000003</v>
      </c>
      <c r="F73" s="8">
        <f t="shared" si="22"/>
        <v>-0.38300000000000001</v>
      </c>
      <c r="G73" s="8"/>
      <c r="H73" s="8"/>
      <c r="I73" s="8">
        <v>799</v>
      </c>
      <c r="J73" s="8">
        <f t="shared" si="23"/>
        <v>-2.9161603888213851E-2</v>
      </c>
      <c r="K73" s="8">
        <v>727.58</v>
      </c>
      <c r="L73" s="8">
        <f t="shared" si="23"/>
        <v>2.2398965769209227E-2</v>
      </c>
      <c r="M73" s="8"/>
      <c r="N73" s="8"/>
      <c r="O73" s="8">
        <f>Regressões!$C$5+Regressões!$C$6*'Plan Cálculo'!E73</f>
        <v>11.751311016678603</v>
      </c>
      <c r="P73" s="8">
        <f t="shared" si="24"/>
        <v>-0.35250659578388976</v>
      </c>
      <c r="Q73" s="8">
        <f>Regressões!$C$15+Regressões!$C$16*'Plan Cálculo'!K73</f>
        <v>848.75210217089966</v>
      </c>
      <c r="R73" s="8">
        <f t="shared" si="17"/>
        <v>1.4960528518061086E-2</v>
      </c>
      <c r="S73" s="8"/>
      <c r="T73" s="8"/>
      <c r="U73" s="8"/>
      <c r="V73" s="8"/>
      <c r="W73" s="12">
        <f t="shared" si="18"/>
        <v>11.725655508339301</v>
      </c>
      <c r="X73" s="8">
        <f t="shared" si="25"/>
        <v>-0.22625329789194559</v>
      </c>
      <c r="Y73" s="8">
        <f t="shared" si="19"/>
        <v>10.288103672226201</v>
      </c>
      <c r="Z73" s="8">
        <f t="shared" si="25"/>
        <v>-0.2785021985946301</v>
      </c>
      <c r="AA73" s="62">
        <f t="shared" si="15"/>
        <v>823.87605108544983</v>
      </c>
      <c r="AB73" s="8">
        <f t="shared" si="26"/>
        <v>-6.924480531475501E-3</v>
      </c>
      <c r="AC73" s="8">
        <f t="shared" si="16"/>
        <v>791.7773673902999</v>
      </c>
      <c r="AD73" s="8">
        <f t="shared" si="20"/>
        <v>1.8771982681666849E-3</v>
      </c>
    </row>
    <row r="74" spans="1:30">
      <c r="A74" s="4">
        <v>36708</v>
      </c>
      <c r="B74" s="3">
        <v>73</v>
      </c>
      <c r="C74" s="8">
        <v>11.6</v>
      </c>
      <c r="D74" s="8">
        <f t="shared" si="21"/>
        <v>-9.9999999999999645E-2</v>
      </c>
      <c r="E74" s="8">
        <v>7.1760000000000002</v>
      </c>
      <c r="F74" s="8">
        <f t="shared" si="22"/>
        <v>-0.2370000000000001</v>
      </c>
      <c r="G74" s="8"/>
      <c r="H74" s="8"/>
      <c r="I74" s="8">
        <v>844</v>
      </c>
      <c r="J74" s="8">
        <f t="shared" si="23"/>
        <v>5.6320400500625784E-2</v>
      </c>
      <c r="K74" s="8">
        <v>723.91</v>
      </c>
      <c r="L74" s="8">
        <f t="shared" si="23"/>
        <v>-5.0441188597818423E-3</v>
      </c>
      <c r="M74" s="8"/>
      <c r="N74" s="8"/>
      <c r="O74" s="8">
        <f>Regressões!$C$5+Regressões!$C$6*'Plan Cálculo'!E74</f>
        <v>11.533180303360634</v>
      </c>
      <c r="P74" s="8">
        <f t="shared" si="24"/>
        <v>-0.21813071331796863</v>
      </c>
      <c r="Q74" s="8">
        <f>Regressões!$C$15+Regressões!$C$16*'Plan Cálculo'!K74</f>
        <v>845.87167835255536</v>
      </c>
      <c r="R74" s="8">
        <f t="shared" si="17"/>
        <v>-3.3937162700120329E-3</v>
      </c>
      <c r="S74" s="8"/>
      <c r="T74" s="8"/>
      <c r="U74" s="8"/>
      <c r="V74" s="8"/>
      <c r="W74" s="12">
        <f t="shared" si="18"/>
        <v>11.566590151680316</v>
      </c>
      <c r="X74" s="8">
        <f t="shared" si="25"/>
        <v>-0.15906535665898502</v>
      </c>
      <c r="Y74" s="8">
        <f t="shared" si="19"/>
        <v>10.103060101120212</v>
      </c>
      <c r="Z74" s="8">
        <f t="shared" si="25"/>
        <v>-0.18504357110598946</v>
      </c>
      <c r="AA74" s="62">
        <f t="shared" si="15"/>
        <v>844.93583917627768</v>
      </c>
      <c r="AB74" s="8">
        <f t="shared" si="26"/>
        <v>2.5561840355817791E-2</v>
      </c>
      <c r="AC74" s="8">
        <f t="shared" si="16"/>
        <v>804.59389278418519</v>
      </c>
      <c r="AD74" s="8">
        <f t="shared" si="20"/>
        <v>1.6187031761375783E-2</v>
      </c>
    </row>
    <row r="75" spans="1:30">
      <c r="A75" s="4">
        <v>36739</v>
      </c>
      <c r="B75" s="3">
        <v>74</v>
      </c>
      <c r="C75" s="8">
        <v>11.2</v>
      </c>
      <c r="D75" s="8">
        <f t="shared" si="21"/>
        <v>-0.40000000000000036</v>
      </c>
      <c r="E75" s="8">
        <v>6.6820000000000004</v>
      </c>
      <c r="F75" s="8">
        <f t="shared" si="22"/>
        <v>-0.49399999999999977</v>
      </c>
      <c r="G75" s="8"/>
      <c r="H75" s="8"/>
      <c r="I75" s="8">
        <v>883</v>
      </c>
      <c r="J75" s="8">
        <f t="shared" si="23"/>
        <v>4.6208530805687202E-2</v>
      </c>
      <c r="K75" s="8">
        <v>731.5</v>
      </c>
      <c r="L75" s="8">
        <f t="shared" si="23"/>
        <v>1.0484728764625481E-2</v>
      </c>
      <c r="M75" s="8"/>
      <c r="N75" s="8"/>
      <c r="O75" s="8">
        <f>Regressões!$C$5+Regressões!$C$6*'Plan Cálculo'!E75</f>
        <v>11.078511221592381</v>
      </c>
      <c r="P75" s="8">
        <f t="shared" si="24"/>
        <v>-0.45466908176825349</v>
      </c>
      <c r="Q75" s="8">
        <f>Regressões!$C$15+Regressões!$C$16*'Plan Cálculo'!K75</f>
        <v>851.82874014580682</v>
      </c>
      <c r="R75" s="8">
        <f t="shared" si="17"/>
        <v>7.04251241140217E-3</v>
      </c>
      <c r="S75" s="8"/>
      <c r="T75" s="8"/>
      <c r="U75" s="8"/>
      <c r="V75" s="8"/>
      <c r="W75" s="12">
        <f t="shared" si="18"/>
        <v>11.139255610796191</v>
      </c>
      <c r="X75" s="8">
        <f t="shared" si="25"/>
        <v>-0.42733454088412515</v>
      </c>
      <c r="Y75" s="8">
        <f t="shared" si="19"/>
        <v>9.6535037405307929</v>
      </c>
      <c r="Z75" s="8">
        <f t="shared" si="25"/>
        <v>-0.44955636058941906</v>
      </c>
      <c r="AA75" s="62">
        <f t="shared" si="15"/>
        <v>867.41437007290347</v>
      </c>
      <c r="AB75" s="8">
        <f t="shared" si="26"/>
        <v>2.6603831740099882E-2</v>
      </c>
      <c r="AC75" s="8">
        <f t="shared" si="16"/>
        <v>822.10958004860231</v>
      </c>
      <c r="AD75" s="8">
        <f t="shared" si="20"/>
        <v>2.1769600069678041E-2</v>
      </c>
    </row>
    <row r="76" spans="1:30">
      <c r="A76" s="4">
        <v>36770</v>
      </c>
      <c r="B76" s="3">
        <v>75</v>
      </c>
      <c r="C76" s="8">
        <v>11</v>
      </c>
      <c r="D76" s="8">
        <f t="shared" si="21"/>
        <v>-0.19999999999999929</v>
      </c>
      <c r="E76" s="8">
        <v>6.7539999999999996</v>
      </c>
      <c r="F76" s="8">
        <f t="shared" si="22"/>
        <v>7.1999999999999176E-2</v>
      </c>
      <c r="G76" s="8"/>
      <c r="H76" s="8"/>
      <c r="I76" s="8">
        <v>927</v>
      </c>
      <c r="J76" s="8">
        <f t="shared" si="23"/>
        <v>4.9830124575311441E-2</v>
      </c>
      <c r="K76" s="8">
        <v>733.99</v>
      </c>
      <c r="L76" s="8">
        <f t="shared" si="23"/>
        <v>3.4039644565960481E-3</v>
      </c>
      <c r="M76" s="8"/>
      <c r="N76" s="8"/>
      <c r="O76" s="8">
        <f>Regressões!$C$5+Regressões!$C$6*'Plan Cálculo'!E76</f>
        <v>11.144778780068725</v>
      </c>
      <c r="P76" s="8">
        <f t="shared" si="24"/>
        <v>6.6267558476344135E-2</v>
      </c>
      <c r="Q76" s="8">
        <f>Regressões!$C$15+Regressões!$C$16*'Plan Cálculo'!K76</f>
        <v>853.78303314517393</v>
      </c>
      <c r="R76" s="8">
        <f t="shared" si="17"/>
        <v>2.2942322878570609E-3</v>
      </c>
      <c r="S76" s="8"/>
      <c r="T76" s="8"/>
      <c r="U76" s="8"/>
      <c r="V76" s="8"/>
      <c r="W76" s="12">
        <f t="shared" si="18"/>
        <v>11.072389390034363</v>
      </c>
      <c r="X76" s="8">
        <f t="shared" si="25"/>
        <v>-6.6866220761827577E-2</v>
      </c>
      <c r="Y76" s="8">
        <f t="shared" si="19"/>
        <v>9.6329262600229075</v>
      </c>
      <c r="Z76" s="8">
        <f t="shared" si="25"/>
        <v>-2.0577480507885326E-2</v>
      </c>
      <c r="AA76" s="62">
        <f t="shared" si="15"/>
        <v>890.39151657258697</v>
      </c>
      <c r="AB76" s="8">
        <f t="shared" si="26"/>
        <v>2.6489238929431551E-2</v>
      </c>
      <c r="AC76" s="8">
        <f t="shared" si="16"/>
        <v>838.25767771505798</v>
      </c>
      <c r="AD76" s="8">
        <f t="shared" si="20"/>
        <v>1.9642269179615944E-2</v>
      </c>
    </row>
    <row r="77" spans="1:30">
      <c r="A77" s="4">
        <v>36800</v>
      </c>
      <c r="B77" s="3">
        <v>76</v>
      </c>
      <c r="C77" s="8">
        <v>10.4</v>
      </c>
      <c r="D77" s="8">
        <f t="shared" si="21"/>
        <v>-0.59999999999999964</v>
      </c>
      <c r="E77" s="8">
        <v>6.1920000000000002</v>
      </c>
      <c r="F77" s="8">
        <f t="shared" si="22"/>
        <v>-0.56199999999999939</v>
      </c>
      <c r="G77" s="8"/>
      <c r="H77" s="8"/>
      <c r="I77" s="8">
        <v>896</v>
      </c>
      <c r="J77" s="8">
        <f t="shared" si="23"/>
        <v>-3.3441208198489752E-2</v>
      </c>
      <c r="K77" s="8">
        <v>745.84</v>
      </c>
      <c r="L77" s="8">
        <f t="shared" si="23"/>
        <v>1.6144634123080728E-2</v>
      </c>
      <c r="M77" s="8"/>
      <c r="N77" s="8"/>
      <c r="O77" s="8">
        <f>Regressões!$C$5+Regressões!$C$6*'Plan Cálculo'!E77</f>
        <v>10.627523670850589</v>
      </c>
      <c r="P77" s="8">
        <f t="shared" si="24"/>
        <v>-0.51725510921813544</v>
      </c>
      <c r="Q77" s="8">
        <f>Regressões!$C$15+Regressões!$C$16*'Plan Cálculo'!K77</f>
        <v>863.08358416625822</v>
      </c>
      <c r="R77" s="8">
        <f t="shared" si="17"/>
        <v>1.0893342523829305E-2</v>
      </c>
      <c r="S77" s="8"/>
      <c r="T77" s="8"/>
      <c r="U77" s="8"/>
      <c r="V77" s="8"/>
      <c r="W77" s="12">
        <f t="shared" si="18"/>
        <v>10.513761835425296</v>
      </c>
      <c r="X77" s="8">
        <f t="shared" si="25"/>
        <v>-0.55862755460906754</v>
      </c>
      <c r="Y77" s="8">
        <f t="shared" si="19"/>
        <v>9.0731745569501978</v>
      </c>
      <c r="Z77" s="8">
        <f t="shared" si="25"/>
        <v>-0.55975170307270972</v>
      </c>
      <c r="AA77" s="62">
        <f t="shared" si="15"/>
        <v>879.54179208312917</v>
      </c>
      <c r="AB77" s="8">
        <f t="shared" si="26"/>
        <v>-1.2185341265628851E-2</v>
      </c>
      <c r="AC77" s="8">
        <f t="shared" si="16"/>
        <v>834.97452805541946</v>
      </c>
      <c r="AD77" s="8">
        <f t="shared" si="20"/>
        <v>-3.9166353579818194E-3</v>
      </c>
    </row>
    <row r="78" spans="1:30">
      <c r="A78" s="4">
        <v>36831</v>
      </c>
      <c r="B78" s="3">
        <v>77</v>
      </c>
      <c r="C78" s="8">
        <v>10.3</v>
      </c>
      <c r="D78" s="8">
        <f t="shared" si="21"/>
        <v>-9.9999999999999645E-2</v>
      </c>
      <c r="E78" s="8">
        <v>4.8360000000000003</v>
      </c>
      <c r="F78" s="8">
        <f t="shared" si="22"/>
        <v>-1.3559999999999999</v>
      </c>
      <c r="G78" s="8"/>
      <c r="H78" s="8"/>
      <c r="I78" s="8">
        <v>837</v>
      </c>
      <c r="J78" s="8">
        <f t="shared" si="23"/>
        <v>-6.5848214285714288E-2</v>
      </c>
      <c r="K78" s="8">
        <v>743.99</v>
      </c>
      <c r="L78" s="8">
        <f t="shared" si="23"/>
        <v>-2.4804247559798652E-3</v>
      </c>
      <c r="M78" s="8"/>
      <c r="N78" s="8"/>
      <c r="O78" s="8">
        <f>Regressões!$C$5+Regressões!$C$6*'Plan Cálculo'!E78</f>
        <v>9.3794846528794338</v>
      </c>
      <c r="P78" s="8">
        <f t="shared" si="24"/>
        <v>-1.2480390179711556</v>
      </c>
      <c r="Q78" s="8">
        <f>Regressões!$C$15+Regressões!$C$16*'Plan Cálculo'!K78</f>
        <v>861.63159940769231</v>
      </c>
      <c r="R78" s="8">
        <f t="shared" si="17"/>
        <v>-1.6823222978670552E-3</v>
      </c>
      <c r="S78" s="8"/>
      <c r="T78" s="8"/>
      <c r="U78" s="8"/>
      <c r="V78" s="8"/>
      <c r="W78" s="12">
        <f t="shared" si="18"/>
        <v>9.8397423264397172</v>
      </c>
      <c r="X78" s="8">
        <f t="shared" si="25"/>
        <v>-0.6740195089855785</v>
      </c>
      <c r="Y78" s="8">
        <f t="shared" si="19"/>
        <v>8.1718282176264783</v>
      </c>
      <c r="Z78" s="8">
        <f t="shared" si="25"/>
        <v>-0.90134633932371955</v>
      </c>
      <c r="AA78" s="62">
        <f t="shared" si="15"/>
        <v>849.3157997038461</v>
      </c>
      <c r="AB78" s="8">
        <f t="shared" si="26"/>
        <v>-3.4365612471574616E-2</v>
      </c>
      <c r="AC78" s="8">
        <f t="shared" si="16"/>
        <v>814.20719980256411</v>
      </c>
      <c r="AD78" s="8">
        <f t="shared" si="20"/>
        <v>-2.487181052243664E-2</v>
      </c>
    </row>
    <row r="79" spans="1:30">
      <c r="A79" s="4">
        <v>36861</v>
      </c>
      <c r="B79" s="3">
        <v>78</v>
      </c>
      <c r="C79" s="8">
        <v>10</v>
      </c>
      <c r="D79" s="8">
        <f t="shared" si="21"/>
        <v>-0.30000000000000071</v>
      </c>
      <c r="E79" s="8">
        <v>5.7</v>
      </c>
      <c r="F79" s="8">
        <f t="shared" si="22"/>
        <v>0.86399999999999988</v>
      </c>
      <c r="G79" s="8"/>
      <c r="H79" s="8"/>
      <c r="I79" s="8">
        <v>838</v>
      </c>
      <c r="J79" s="8">
        <f t="shared" si="23"/>
        <v>1.1947431302270011E-3</v>
      </c>
      <c r="K79" s="8">
        <v>805.07</v>
      </c>
      <c r="L79" s="8">
        <f t="shared" si="23"/>
        <v>8.2097877659646018E-2</v>
      </c>
      <c r="M79" s="8"/>
      <c r="N79" s="8"/>
      <c r="O79" s="8">
        <f>Regressões!$C$5+Regressões!$C$6*'Plan Cálculo'!E79</f>
        <v>10.174695354595569</v>
      </c>
      <c r="P79" s="8">
        <f t="shared" si="24"/>
        <v>0.79521070171613495</v>
      </c>
      <c r="Q79" s="8">
        <f>Regressões!$C$15+Regressões!$C$16*'Plan Cálculo'!K79</f>
        <v>909.57064213915476</v>
      </c>
      <c r="R79" s="8">
        <f t="shared" si="17"/>
        <v>5.5637516967131866E-2</v>
      </c>
      <c r="S79" s="8"/>
      <c r="T79" s="8"/>
      <c r="U79" s="8"/>
      <c r="V79" s="8"/>
      <c r="W79" s="12">
        <f t="shared" si="18"/>
        <v>10.087347677297785</v>
      </c>
      <c r="X79" s="8">
        <f t="shared" si="25"/>
        <v>0.24760535085806801</v>
      </c>
      <c r="Y79" s="8">
        <f t="shared" si="19"/>
        <v>8.6248984515318572</v>
      </c>
      <c r="Z79" s="8">
        <f t="shared" si="25"/>
        <v>0.45307023390537893</v>
      </c>
      <c r="AA79" s="62">
        <f t="shared" si="15"/>
        <v>873.78532106957732</v>
      </c>
      <c r="AB79" s="8">
        <f t="shared" si="26"/>
        <v>2.8810863255179845E-2</v>
      </c>
      <c r="AC79" s="8">
        <f t="shared" si="16"/>
        <v>850.88021404638494</v>
      </c>
      <c r="AD79" s="8">
        <f t="shared" si="20"/>
        <v>4.5041377984269382E-2</v>
      </c>
    </row>
    <row r="80" spans="1:30">
      <c r="A80" s="4">
        <v>36892</v>
      </c>
      <c r="B80" s="3">
        <v>79</v>
      </c>
      <c r="C80" s="8">
        <v>10.1</v>
      </c>
      <c r="D80" s="8">
        <f t="shared" si="21"/>
        <v>9.9999999999999645E-2</v>
      </c>
      <c r="E80" s="8">
        <v>5.7270000000000003</v>
      </c>
      <c r="F80" s="8">
        <f t="shared" si="22"/>
        <v>2.7000000000000135E-2</v>
      </c>
      <c r="G80" s="8"/>
      <c r="H80" s="8"/>
      <c r="I80" s="8">
        <v>833</v>
      </c>
      <c r="J80" s="8">
        <f t="shared" si="23"/>
        <v>-5.9665871121718375E-3</v>
      </c>
      <c r="K80" s="8">
        <v>738.5</v>
      </c>
      <c r="L80" s="8">
        <f t="shared" si="23"/>
        <v>-8.2688461872880675E-2</v>
      </c>
      <c r="M80" s="8"/>
      <c r="N80" s="8"/>
      <c r="O80" s="8">
        <f>Regressões!$C$5+Regressões!$C$6*'Plan Cálculo'!E80</f>
        <v>10.199545689024198</v>
      </c>
      <c r="P80" s="8">
        <f t="shared" si="24"/>
        <v>2.4850334428629495E-2</v>
      </c>
      <c r="Q80" s="8">
        <f>Regressões!$C$15+Regressões!$C$16*'Plan Cálculo'!K80</f>
        <v>857.32273652956974</v>
      </c>
      <c r="R80" s="8">
        <f t="shared" si="17"/>
        <v>-5.7442383459856257E-2</v>
      </c>
      <c r="S80" s="8"/>
      <c r="T80" s="8"/>
      <c r="U80" s="8"/>
      <c r="V80" s="8"/>
      <c r="W80" s="12">
        <f t="shared" si="18"/>
        <v>10.1497728445121</v>
      </c>
      <c r="X80" s="8">
        <f t="shared" si="25"/>
        <v>6.242516721431457E-2</v>
      </c>
      <c r="Y80" s="8">
        <f t="shared" si="19"/>
        <v>8.6755152296747315</v>
      </c>
      <c r="Z80" s="8">
        <f t="shared" si="25"/>
        <v>5.0616778142874352E-2</v>
      </c>
      <c r="AA80" s="62">
        <f t="shared" si="15"/>
        <v>845.16136826478487</v>
      </c>
      <c r="AB80" s="8">
        <f t="shared" si="26"/>
        <v>-3.2758564506158827E-2</v>
      </c>
      <c r="AC80" s="8">
        <f t="shared" si="16"/>
        <v>809.60757884318991</v>
      </c>
      <c r="AD80" s="8">
        <f t="shared" si="20"/>
        <v>-4.8505811419590823E-2</v>
      </c>
    </row>
    <row r="81" spans="1:30">
      <c r="A81" s="4">
        <v>36923</v>
      </c>
      <c r="B81" s="3">
        <v>80</v>
      </c>
      <c r="C81" s="8">
        <v>10.7</v>
      </c>
      <c r="D81" s="8">
        <f t="shared" si="21"/>
        <v>0.59999999999999964</v>
      </c>
      <c r="E81" s="8">
        <v>6.4660000000000002</v>
      </c>
      <c r="F81" s="8">
        <f t="shared" si="22"/>
        <v>0.73899999999999988</v>
      </c>
      <c r="G81" s="8"/>
      <c r="H81" s="8"/>
      <c r="I81" s="8">
        <v>847</v>
      </c>
      <c r="J81" s="8">
        <f t="shared" si="23"/>
        <v>1.680672268907563E-2</v>
      </c>
      <c r="K81" s="8">
        <v>742.25</v>
      </c>
      <c r="L81" s="8">
        <f t="shared" si="23"/>
        <v>5.0778605280974946E-3</v>
      </c>
      <c r="M81" s="8"/>
      <c r="N81" s="8"/>
      <c r="O81" s="8">
        <f>Regressões!$C$5+Regressões!$C$6*'Plan Cálculo'!E81</f>
        <v>10.879708546163346</v>
      </c>
      <c r="P81" s="8">
        <f t="shared" si="24"/>
        <v>0.68016285713914826</v>
      </c>
      <c r="Q81" s="8">
        <f>Regressões!$C$15+Regressões!$C$16*'Plan Cálculo'!K81</f>
        <v>860.26594887801411</v>
      </c>
      <c r="R81" s="8">
        <f t="shared" si="17"/>
        <v>3.4330272872016183E-3</v>
      </c>
      <c r="S81" s="8"/>
      <c r="T81" s="8"/>
      <c r="U81" s="8"/>
      <c r="V81" s="8"/>
      <c r="W81" s="12">
        <f t="shared" si="18"/>
        <v>10.789854273081673</v>
      </c>
      <c r="X81" s="8">
        <f t="shared" si="25"/>
        <v>0.64008142856957306</v>
      </c>
      <c r="Y81" s="8">
        <f t="shared" si="19"/>
        <v>9.3485695153877817</v>
      </c>
      <c r="Z81" s="8">
        <f t="shared" si="25"/>
        <v>0.67305428571305015</v>
      </c>
      <c r="AA81" s="62">
        <f t="shared" si="15"/>
        <v>853.63297443900706</v>
      </c>
      <c r="AB81" s="8">
        <f t="shared" si="26"/>
        <v>1.0023655235940784E-2</v>
      </c>
      <c r="AC81" s="8">
        <f t="shared" si="16"/>
        <v>816.50531629267141</v>
      </c>
      <c r="AD81" s="8">
        <f t="shared" si="20"/>
        <v>8.5198528641954527E-3</v>
      </c>
    </row>
    <row r="82" spans="1:30">
      <c r="A82" s="4">
        <v>36951</v>
      </c>
      <c r="B82" s="3">
        <v>81</v>
      </c>
      <c r="C82" s="8">
        <v>11.2</v>
      </c>
      <c r="D82" s="8">
        <f t="shared" si="21"/>
        <v>0.5</v>
      </c>
      <c r="E82" s="8">
        <v>6.5170000000000003</v>
      </c>
      <c r="F82" s="8">
        <f t="shared" si="22"/>
        <v>5.1000000000000156E-2</v>
      </c>
      <c r="G82" s="8"/>
      <c r="H82" s="8"/>
      <c r="I82" s="8">
        <v>805</v>
      </c>
      <c r="J82" s="8">
        <f t="shared" si="23"/>
        <v>-4.9586776859504134E-2</v>
      </c>
      <c r="K82" s="8">
        <v>740.08</v>
      </c>
      <c r="L82" s="8">
        <f t="shared" si="23"/>
        <v>-2.9235432805657918E-3</v>
      </c>
      <c r="M82" s="8"/>
      <c r="N82" s="8"/>
      <c r="O82" s="8">
        <f>Regressões!$C$5+Regressões!$C$6*'Plan Cálculo'!E82</f>
        <v>10.926648066750758</v>
      </c>
      <c r="P82" s="8">
        <f t="shared" si="24"/>
        <v>4.6939520587411465E-2</v>
      </c>
      <c r="Q82" s="8">
        <f>Regressões!$C$15+Regressões!$C$16*'Plan Cálculo'!K82</f>
        <v>858.56280999904766</v>
      </c>
      <c r="R82" s="8">
        <f t="shared" si="17"/>
        <v>-1.9797818118777611E-3</v>
      </c>
      <c r="S82" s="8"/>
      <c r="T82" s="8"/>
      <c r="U82" s="8"/>
      <c r="V82" s="8"/>
      <c r="W82" s="12">
        <f t="shared" si="18"/>
        <v>11.063324033375379</v>
      </c>
      <c r="X82" s="8">
        <f t="shared" si="25"/>
        <v>0.27346976029370573</v>
      </c>
      <c r="Y82" s="8">
        <f t="shared" si="19"/>
        <v>9.5478826889169195</v>
      </c>
      <c r="Z82" s="8">
        <f t="shared" si="25"/>
        <v>0.1993131735291378</v>
      </c>
      <c r="AA82" s="62">
        <f t="shared" si="15"/>
        <v>831.78140499952383</v>
      </c>
      <c r="AB82" s="8">
        <f t="shared" si="26"/>
        <v>-2.5598319293890566E-2</v>
      </c>
      <c r="AC82" s="8">
        <f t="shared" si="16"/>
        <v>801.21426999968253</v>
      </c>
      <c r="AD82" s="8">
        <f t="shared" si="20"/>
        <v>-1.8727430168388393E-2</v>
      </c>
    </row>
    <row r="83" spans="1:30">
      <c r="A83" s="4">
        <v>36982</v>
      </c>
      <c r="B83" s="3">
        <v>82</v>
      </c>
      <c r="C83" s="8">
        <v>11.5</v>
      </c>
      <c r="D83" s="8">
        <f t="shared" si="21"/>
        <v>0.30000000000000071</v>
      </c>
      <c r="E83" s="8">
        <v>6.8609999999999998</v>
      </c>
      <c r="F83" s="8">
        <f t="shared" si="22"/>
        <v>0.34399999999999942</v>
      </c>
      <c r="G83" s="8"/>
      <c r="H83" s="8"/>
      <c r="I83" s="8">
        <v>829</v>
      </c>
      <c r="J83" s="8">
        <f t="shared" si="23"/>
        <v>2.9813664596273291E-2</v>
      </c>
      <c r="K83" s="8">
        <v>746.12</v>
      </c>
      <c r="L83" s="8">
        <f t="shared" si="23"/>
        <v>8.1612798616365299E-3</v>
      </c>
      <c r="M83" s="8"/>
      <c r="N83" s="8"/>
      <c r="O83" s="8">
        <f>Regressões!$C$5+Regressões!$C$6*'Plan Cálculo'!E83</f>
        <v>11.243259735026626</v>
      </c>
      <c r="P83" s="8">
        <f t="shared" si="24"/>
        <v>0.3166116682758684</v>
      </c>
      <c r="Q83" s="8">
        <f>Regressões!$C$15+Regressões!$C$16*'Plan Cálculo'!K83</f>
        <v>863.30334402160872</v>
      </c>
      <c r="R83" s="8">
        <f t="shared" si="17"/>
        <v>5.5214760846283599E-3</v>
      </c>
      <c r="S83" s="8"/>
      <c r="T83" s="8"/>
      <c r="U83" s="8"/>
      <c r="V83" s="8"/>
      <c r="W83" s="12">
        <f t="shared" si="18"/>
        <v>11.371629867513313</v>
      </c>
      <c r="X83" s="8">
        <f t="shared" si="25"/>
        <v>0.30830583413793455</v>
      </c>
      <c r="Y83" s="8">
        <f t="shared" si="19"/>
        <v>9.8680865783422096</v>
      </c>
      <c r="Z83" s="8">
        <f t="shared" si="25"/>
        <v>0.3202038894252901</v>
      </c>
      <c r="AA83" s="62">
        <f t="shared" si="15"/>
        <v>846.1516720108043</v>
      </c>
      <c r="AB83" s="8">
        <f t="shared" si="26"/>
        <v>1.7276494671443998E-2</v>
      </c>
      <c r="AC83" s="8">
        <f t="shared" si="16"/>
        <v>812.80778134053617</v>
      </c>
      <c r="AD83" s="8">
        <f t="shared" si="20"/>
        <v>1.4469926179495321E-2</v>
      </c>
    </row>
    <row r="84" spans="1:30">
      <c r="A84" s="4">
        <v>37012</v>
      </c>
      <c r="B84" s="3">
        <v>83</v>
      </c>
      <c r="C84" s="8">
        <v>11</v>
      </c>
      <c r="D84" s="8">
        <f t="shared" si="21"/>
        <v>-0.5</v>
      </c>
      <c r="E84" s="8">
        <v>6.3869999999999996</v>
      </c>
      <c r="F84" s="8">
        <f t="shared" si="22"/>
        <v>-0.4740000000000002</v>
      </c>
      <c r="G84" s="8"/>
      <c r="H84" s="8"/>
      <c r="I84" s="8">
        <v>855</v>
      </c>
      <c r="J84" s="8">
        <f t="shared" si="23"/>
        <v>3.1363088057901084E-2</v>
      </c>
      <c r="K84" s="8">
        <v>740.4</v>
      </c>
      <c r="L84" s="8">
        <f t="shared" si="23"/>
        <v>-7.6663271323648037E-3</v>
      </c>
      <c r="M84" s="8"/>
      <c r="N84" s="8"/>
      <c r="O84" s="8">
        <f>Regressões!$C$5+Regressões!$C$6*'Plan Cálculo'!E84</f>
        <v>10.806998308390689</v>
      </c>
      <c r="P84" s="8">
        <f t="shared" si="24"/>
        <v>-0.43626142663593726</v>
      </c>
      <c r="Q84" s="8">
        <f>Regressões!$C$15+Regressões!$C$16*'Plan Cálculo'!K84</f>
        <v>858.8139641194482</v>
      </c>
      <c r="R84" s="8">
        <f t="shared" si="17"/>
        <v>-5.2002345794784173E-3</v>
      </c>
      <c r="S84" s="8"/>
      <c r="T84" s="8"/>
      <c r="U84" s="8"/>
      <c r="V84" s="8"/>
      <c r="W84" s="12">
        <f t="shared" si="18"/>
        <v>10.903499154195345</v>
      </c>
      <c r="X84" s="8">
        <f t="shared" si="25"/>
        <v>-0.46813071331796863</v>
      </c>
      <c r="Y84" s="8">
        <f t="shared" si="19"/>
        <v>9.3979994361302293</v>
      </c>
      <c r="Z84" s="8">
        <f t="shared" si="25"/>
        <v>-0.47008714221198034</v>
      </c>
      <c r="AA84" s="62">
        <f t="shared" si="15"/>
        <v>856.9069820597241</v>
      </c>
      <c r="AB84" s="8">
        <f t="shared" si="26"/>
        <v>1.2710853626703539E-2</v>
      </c>
      <c r="AC84" s="8">
        <f t="shared" si="16"/>
        <v>818.07132137314932</v>
      </c>
      <c r="AD84" s="8">
        <f t="shared" si="20"/>
        <v>6.4757500524074375E-3</v>
      </c>
    </row>
    <row r="85" spans="1:30">
      <c r="A85" s="4">
        <v>37043</v>
      </c>
      <c r="B85" s="3">
        <v>84</v>
      </c>
      <c r="C85" s="8">
        <v>10.7</v>
      </c>
      <c r="D85" s="8">
        <f t="shared" si="21"/>
        <v>-0.30000000000000071</v>
      </c>
      <c r="E85" s="8">
        <v>6.1920000000000002</v>
      </c>
      <c r="F85" s="8">
        <f t="shared" si="22"/>
        <v>-0.1949999999999994</v>
      </c>
      <c r="G85" s="8"/>
      <c r="H85" s="8"/>
      <c r="I85" s="8">
        <v>829</v>
      </c>
      <c r="J85" s="8">
        <f t="shared" si="23"/>
        <v>-3.0409356725146199E-2</v>
      </c>
      <c r="K85" s="8">
        <v>750.8</v>
      </c>
      <c r="L85" s="8">
        <f t="shared" si="23"/>
        <v>1.4046461372231197E-2</v>
      </c>
      <c r="M85" s="8"/>
      <c r="N85" s="8"/>
      <c r="O85" s="8">
        <f>Regressões!$C$5+Regressões!$C$6*'Plan Cálculo'!E85</f>
        <v>10.627523670850589</v>
      </c>
      <c r="P85" s="8">
        <f t="shared" si="24"/>
        <v>-0.17947463754009974</v>
      </c>
      <c r="Q85" s="8">
        <f>Regressões!$C$15+Regressões!$C$16*'Plan Cálculo'!K85</f>
        <v>866.97647303246731</v>
      </c>
      <c r="R85" s="8">
        <f t="shared" si="17"/>
        <v>9.5043970569204991E-3</v>
      </c>
      <c r="S85" s="8"/>
      <c r="T85" s="8"/>
      <c r="U85" s="8"/>
      <c r="V85" s="8"/>
      <c r="W85" s="12">
        <f t="shared" si="18"/>
        <v>10.663761835425294</v>
      </c>
      <c r="X85" s="8">
        <f t="shared" si="25"/>
        <v>-0.23973731877005022</v>
      </c>
      <c r="Y85" s="8">
        <f t="shared" si="19"/>
        <v>9.1731745569501957</v>
      </c>
      <c r="Z85" s="8">
        <f t="shared" si="25"/>
        <v>-0.22482487918003358</v>
      </c>
      <c r="AA85" s="62">
        <f t="shared" si="15"/>
        <v>847.98823651623366</v>
      </c>
      <c r="AB85" s="8">
        <f t="shared" si="26"/>
        <v>-1.0408067305103172E-2</v>
      </c>
      <c r="AC85" s="8">
        <f t="shared" si="16"/>
        <v>815.59215767748901</v>
      </c>
      <c r="AD85" s="8">
        <f t="shared" si="20"/>
        <v>-3.0304982351648481E-3</v>
      </c>
    </row>
    <row r="86" spans="1:30">
      <c r="A86" s="4">
        <v>37073</v>
      </c>
      <c r="B86" s="3">
        <v>85</v>
      </c>
      <c r="C86" s="8">
        <v>10.9</v>
      </c>
      <c r="D86" s="8">
        <f t="shared" si="21"/>
        <v>0.20000000000000107</v>
      </c>
      <c r="E86" s="8">
        <v>6.1820000000000004</v>
      </c>
      <c r="F86" s="8">
        <f t="shared" si="22"/>
        <v>-9.9999999999997868E-3</v>
      </c>
      <c r="G86" s="8"/>
      <c r="H86" s="8"/>
      <c r="I86" s="8">
        <v>855</v>
      </c>
      <c r="J86" s="8">
        <f t="shared" si="23"/>
        <v>3.1363088057901084E-2</v>
      </c>
      <c r="K86" s="8">
        <v>758.05</v>
      </c>
      <c r="L86" s="8">
        <f t="shared" si="23"/>
        <v>9.6563665423548221E-3</v>
      </c>
      <c r="M86" s="8"/>
      <c r="N86" s="8"/>
      <c r="O86" s="8">
        <f>Regressões!$C$5+Regressões!$C$6*'Plan Cálculo'!E86</f>
        <v>10.618319843284432</v>
      </c>
      <c r="P86" s="8">
        <f t="shared" si="24"/>
        <v>-9.20382756615723E-3</v>
      </c>
      <c r="Q86" s="8">
        <f>Regressões!$C$15+Regressões!$C$16*'Plan Cálculo'!K86</f>
        <v>872.6666835727932</v>
      </c>
      <c r="R86" s="8">
        <f t="shared" si="17"/>
        <v>6.563281377662945E-3</v>
      </c>
      <c r="S86" s="8"/>
      <c r="T86" s="8"/>
      <c r="U86" s="8"/>
      <c r="V86" s="8"/>
      <c r="W86" s="12">
        <f t="shared" si="18"/>
        <v>10.759159921642215</v>
      </c>
      <c r="X86" s="8">
        <f t="shared" si="25"/>
        <v>9.539808621692103E-2</v>
      </c>
      <c r="Y86" s="8">
        <f t="shared" si="19"/>
        <v>9.233439947761477</v>
      </c>
      <c r="Z86" s="8">
        <f t="shared" si="25"/>
        <v>6.026539081128135E-2</v>
      </c>
      <c r="AA86" s="62">
        <f t="shared" si="15"/>
        <v>863.83334178639666</v>
      </c>
      <c r="AB86" s="8">
        <f t="shared" si="26"/>
        <v>1.8685524854989741E-2</v>
      </c>
      <c r="AC86" s="8">
        <f t="shared" si="16"/>
        <v>828.57222785759768</v>
      </c>
      <c r="AD86" s="8">
        <f t="shared" si="20"/>
        <v>1.5914903126424372E-2</v>
      </c>
    </row>
    <row r="87" spans="1:30">
      <c r="A87" s="4">
        <v>37104</v>
      </c>
      <c r="B87" s="3">
        <v>86</v>
      </c>
      <c r="C87" s="8">
        <v>11.3</v>
      </c>
      <c r="D87" s="8">
        <f t="shared" si="21"/>
        <v>0.40000000000000036</v>
      </c>
      <c r="E87" s="8">
        <v>6.1589999999999998</v>
      </c>
      <c r="F87" s="8">
        <f t="shared" si="22"/>
        <v>-2.3000000000000576E-2</v>
      </c>
      <c r="G87" s="8"/>
      <c r="H87" s="8"/>
      <c r="I87" s="8">
        <v>825</v>
      </c>
      <c r="J87" s="8">
        <f t="shared" si="23"/>
        <v>-3.5087719298245612E-2</v>
      </c>
      <c r="K87" s="8">
        <v>749.53</v>
      </c>
      <c r="L87" s="8">
        <f t="shared" si="23"/>
        <v>-1.1239364158037045E-2</v>
      </c>
      <c r="M87" s="8"/>
      <c r="N87" s="8"/>
      <c r="O87" s="8">
        <f>Regressões!$C$5+Regressões!$C$6*'Plan Cálculo'!E87</f>
        <v>10.597151039882267</v>
      </c>
      <c r="P87" s="8">
        <f t="shared" si="24"/>
        <v>-2.1168803402165537E-2</v>
      </c>
      <c r="Q87" s="8">
        <f>Regressões!$C$15+Regressões!$C$16*'Plan Cálculo'!K87</f>
        <v>865.97970511712754</v>
      </c>
      <c r="R87" s="8">
        <f t="shared" si="17"/>
        <v>-7.6626947969280126E-3</v>
      </c>
      <c r="S87" s="8"/>
      <c r="T87" s="8"/>
      <c r="U87" s="8"/>
      <c r="V87" s="8"/>
      <c r="W87" s="12">
        <f t="shared" si="18"/>
        <v>10.948575519941134</v>
      </c>
      <c r="X87" s="8">
        <f t="shared" si="25"/>
        <v>0.1894155982989183</v>
      </c>
      <c r="Y87" s="8">
        <f t="shared" si="19"/>
        <v>9.3520503466274221</v>
      </c>
      <c r="Z87" s="8">
        <f t="shared" si="25"/>
        <v>0.11861039886594504</v>
      </c>
      <c r="AA87" s="62">
        <f t="shared" si="15"/>
        <v>845.48985255856383</v>
      </c>
      <c r="AB87" s="8">
        <f t="shared" si="26"/>
        <v>-2.1234986357320643E-2</v>
      </c>
      <c r="AC87" s="8">
        <f t="shared" si="16"/>
        <v>813.50323503904247</v>
      </c>
      <c r="AD87" s="8">
        <f t="shared" si="20"/>
        <v>-1.8186697926767883E-2</v>
      </c>
    </row>
    <row r="88" spans="1:30">
      <c r="A88" s="4">
        <v>37135</v>
      </c>
      <c r="B88" s="3">
        <v>87</v>
      </c>
      <c r="C88" s="8">
        <v>11.5</v>
      </c>
      <c r="D88" s="8">
        <f t="shared" si="21"/>
        <v>0.19999999999999929</v>
      </c>
      <c r="E88" s="8">
        <v>6.5579999999999998</v>
      </c>
      <c r="F88" s="8">
        <f t="shared" si="22"/>
        <v>0.39900000000000002</v>
      </c>
      <c r="G88" s="8"/>
      <c r="H88" s="8"/>
      <c r="I88" s="8">
        <v>835</v>
      </c>
      <c r="J88" s="8">
        <f t="shared" si="23"/>
        <v>1.2121212121212121E-2</v>
      </c>
      <c r="K88" s="8">
        <v>746.35</v>
      </c>
      <c r="L88" s="8">
        <f t="shared" si="23"/>
        <v>-4.2426587328058254E-3</v>
      </c>
      <c r="M88" s="8"/>
      <c r="N88" s="8"/>
      <c r="O88" s="8">
        <f>Regressões!$C$5+Regressões!$C$6*'Plan Cálculo'!E88</f>
        <v>10.964383759772009</v>
      </c>
      <c r="P88" s="8">
        <f t="shared" si="24"/>
        <v>0.36723271988974204</v>
      </c>
      <c r="Q88" s="8">
        <f>Regressões!$C$15+Regressões!$C$16*'Plan Cálculo'!K88</f>
        <v>863.48386104564668</v>
      </c>
      <c r="R88" s="8">
        <f t="shared" si="17"/>
        <v>-2.8821045767386507E-3</v>
      </c>
      <c r="S88" s="8"/>
      <c r="T88" s="8"/>
      <c r="U88" s="8"/>
      <c r="V88" s="8"/>
      <c r="W88" s="12">
        <f t="shared" si="18"/>
        <v>11.232191879886004</v>
      </c>
      <c r="X88" s="8">
        <f t="shared" si="25"/>
        <v>0.28361635994487067</v>
      </c>
      <c r="Y88" s="8">
        <f t="shared" si="19"/>
        <v>9.6741279199240022</v>
      </c>
      <c r="Z88" s="8">
        <f t="shared" si="25"/>
        <v>0.32207757329658016</v>
      </c>
      <c r="AA88" s="62">
        <f t="shared" si="15"/>
        <v>849.2419305228234</v>
      </c>
      <c r="AB88" s="8">
        <f t="shared" si="26"/>
        <v>4.4377563526106041E-3</v>
      </c>
      <c r="AC88" s="8">
        <f t="shared" si="16"/>
        <v>814.94462034854894</v>
      </c>
      <c r="AD88" s="8">
        <f t="shared" si="20"/>
        <v>1.7718249263474607E-3</v>
      </c>
    </row>
    <row r="89" spans="1:30">
      <c r="A89" s="4">
        <v>37165</v>
      </c>
      <c r="B89" s="3">
        <v>88</v>
      </c>
      <c r="C89" s="8">
        <v>11.9</v>
      </c>
      <c r="D89" s="8">
        <f t="shared" si="21"/>
        <v>0.40000000000000036</v>
      </c>
      <c r="E89" s="8">
        <v>6.4080000000000004</v>
      </c>
      <c r="F89" s="8">
        <f t="shared" si="22"/>
        <v>-0.14999999999999947</v>
      </c>
      <c r="G89" s="8"/>
      <c r="H89" s="8"/>
      <c r="I89" s="8">
        <v>839</v>
      </c>
      <c r="J89" s="8">
        <f t="shared" si="23"/>
        <v>4.7904191616766467E-3</v>
      </c>
      <c r="K89" s="8">
        <v>752.82</v>
      </c>
      <c r="L89" s="8">
        <f t="shared" si="23"/>
        <v>8.668855094794703E-3</v>
      </c>
      <c r="M89" s="8"/>
      <c r="N89" s="8"/>
      <c r="O89" s="8">
        <f>Regressões!$C$5+Regressões!$C$6*'Plan Cálculo'!E89</f>
        <v>10.826326346279625</v>
      </c>
      <c r="P89" s="8">
        <f t="shared" si="24"/>
        <v>-0.13805741349238332</v>
      </c>
      <c r="Q89" s="8">
        <f>Regressões!$C$15+Regressões!$C$16*'Plan Cálculo'!K89</f>
        <v>868.56188341749612</v>
      </c>
      <c r="R89" s="8">
        <f t="shared" si="17"/>
        <v>5.880853830551213E-3</v>
      </c>
      <c r="S89" s="8"/>
      <c r="T89" s="8"/>
      <c r="U89" s="8"/>
      <c r="V89" s="8"/>
      <c r="W89" s="12">
        <f t="shared" si="18"/>
        <v>11.363163173139814</v>
      </c>
      <c r="X89" s="8">
        <f t="shared" si="25"/>
        <v>0.13097129325380941</v>
      </c>
      <c r="Y89" s="8">
        <f t="shared" si="19"/>
        <v>9.7114421154265429</v>
      </c>
      <c r="Z89" s="8">
        <f t="shared" si="25"/>
        <v>3.731419550254067E-2</v>
      </c>
      <c r="AA89" s="62">
        <f t="shared" si="15"/>
        <v>853.78094170874806</v>
      </c>
      <c r="AB89" s="8">
        <f t="shared" si="26"/>
        <v>5.3447798828424407E-3</v>
      </c>
      <c r="AC89" s="8">
        <f t="shared" si="16"/>
        <v>820.12729447249876</v>
      </c>
      <c r="AD89" s="8">
        <f t="shared" si="20"/>
        <v>6.3595414885163756E-3</v>
      </c>
    </row>
    <row r="90" spans="1:30">
      <c r="A90" s="4">
        <v>37196</v>
      </c>
      <c r="B90" s="3">
        <v>89</v>
      </c>
      <c r="C90" s="8">
        <v>11.7</v>
      </c>
      <c r="D90" s="8">
        <f t="shared" si="21"/>
        <v>-0.20000000000000107</v>
      </c>
      <c r="E90" s="8">
        <v>5.6050000000000004</v>
      </c>
      <c r="F90" s="8">
        <f t="shared" si="22"/>
        <v>-0.80299999999999994</v>
      </c>
      <c r="G90" s="8"/>
      <c r="H90" s="8"/>
      <c r="I90" s="8">
        <v>836</v>
      </c>
      <c r="J90" s="8">
        <f t="shared" si="23"/>
        <v>-3.5756853396901071E-3</v>
      </c>
      <c r="K90" s="8">
        <v>750.92</v>
      </c>
      <c r="L90" s="8">
        <f t="shared" si="23"/>
        <v>-2.5238436810925465E-3</v>
      </c>
      <c r="M90" s="8"/>
      <c r="N90" s="8"/>
      <c r="O90" s="8">
        <f>Regressões!$C$5+Regressões!$C$6*'Plan Cálculo'!E90</f>
        <v>10.087258992717057</v>
      </c>
      <c r="P90" s="8">
        <f t="shared" si="24"/>
        <v>-0.73906735356256803</v>
      </c>
      <c r="Q90" s="8">
        <f>Regressões!$C$15+Regressões!$C$16*'Plan Cálculo'!K90</f>
        <v>867.07065582761754</v>
      </c>
      <c r="R90" s="8">
        <f t="shared" si="17"/>
        <v>-1.7168927376954447E-3</v>
      </c>
      <c r="S90" s="8"/>
      <c r="T90" s="8"/>
      <c r="U90" s="8"/>
      <c r="V90" s="8"/>
      <c r="W90" s="12">
        <f t="shared" si="18"/>
        <v>10.893629496358528</v>
      </c>
      <c r="X90" s="8">
        <f t="shared" si="25"/>
        <v>-0.46953367678128544</v>
      </c>
      <c r="Y90" s="8">
        <f t="shared" si="19"/>
        <v>9.1307529975723529</v>
      </c>
      <c r="Z90" s="8">
        <f t="shared" si="25"/>
        <v>-0.58068911785418997</v>
      </c>
      <c r="AA90" s="62">
        <f t="shared" si="15"/>
        <v>851.53532791380871</v>
      </c>
      <c r="AB90" s="8">
        <f t="shared" si="26"/>
        <v>-2.6301990185503528E-3</v>
      </c>
      <c r="AC90" s="8">
        <f t="shared" si="16"/>
        <v>817.9968852758725</v>
      </c>
      <c r="AD90" s="8">
        <f t="shared" si="20"/>
        <v>-2.597656743026127E-3</v>
      </c>
    </row>
    <row r="91" spans="1:30">
      <c r="A91" s="4">
        <v>37226</v>
      </c>
      <c r="B91" s="3">
        <v>90</v>
      </c>
      <c r="C91" s="8">
        <v>11.6</v>
      </c>
      <c r="D91" s="8">
        <f t="shared" si="21"/>
        <v>-9.9999999999999645E-2</v>
      </c>
      <c r="E91" s="8">
        <v>6.8380000000000001</v>
      </c>
      <c r="F91" s="8">
        <f t="shared" si="22"/>
        <v>1.2329999999999997</v>
      </c>
      <c r="G91" s="8"/>
      <c r="H91" s="8"/>
      <c r="I91" s="8">
        <v>861</v>
      </c>
      <c r="J91" s="8">
        <f t="shared" si="23"/>
        <v>2.9904306220095694E-2</v>
      </c>
      <c r="K91" s="8">
        <v>803.45</v>
      </c>
      <c r="L91" s="8">
        <f t="shared" si="23"/>
        <v>6.9954189527513033E-2</v>
      </c>
      <c r="M91" s="8"/>
      <c r="N91" s="8"/>
      <c r="O91" s="8">
        <f>Regressões!$C$5+Regressões!$C$6*'Plan Cálculo'!E91</f>
        <v>11.222090931624461</v>
      </c>
      <c r="P91" s="8">
        <f t="shared" si="24"/>
        <v>1.1348319389074035</v>
      </c>
      <c r="Q91" s="8">
        <f>Regressões!$C$15+Regressões!$C$16*'Plan Cálculo'!K91</f>
        <v>908.2991744046268</v>
      </c>
      <c r="R91" s="8">
        <f t="shared" si="17"/>
        <v>4.7549202939703571E-2</v>
      </c>
      <c r="S91" s="8"/>
      <c r="T91" s="8"/>
      <c r="U91" s="8"/>
      <c r="V91" s="8"/>
      <c r="W91" s="12">
        <f t="shared" si="18"/>
        <v>11.411045465812229</v>
      </c>
      <c r="X91" s="8">
        <f t="shared" si="25"/>
        <v>0.51741596945370105</v>
      </c>
      <c r="Y91" s="8">
        <f t="shared" si="19"/>
        <v>9.8866969772081532</v>
      </c>
      <c r="Z91" s="8">
        <f t="shared" si="25"/>
        <v>0.75594397963580029</v>
      </c>
      <c r="AA91" s="62">
        <f t="shared" si="15"/>
        <v>884.64958720231334</v>
      </c>
      <c r="AB91" s="8">
        <f t="shared" si="26"/>
        <v>3.8887710471897659E-2</v>
      </c>
      <c r="AC91" s="8">
        <f t="shared" si="16"/>
        <v>857.58305813487561</v>
      </c>
      <c r="AD91" s="8">
        <f t="shared" si="20"/>
        <v>4.8394038622350657E-2</v>
      </c>
    </row>
    <row r="92" spans="1:30">
      <c r="A92" s="4">
        <v>37257</v>
      </c>
      <c r="B92" s="3">
        <v>91</v>
      </c>
      <c r="C92" s="8">
        <v>11.3</v>
      </c>
      <c r="D92" s="8">
        <f t="shared" si="21"/>
        <v>-0.29999999999999893</v>
      </c>
      <c r="E92" s="8">
        <v>6.9829999999999997</v>
      </c>
      <c r="F92" s="8">
        <f t="shared" si="22"/>
        <v>0.14499999999999957</v>
      </c>
      <c r="G92" s="8"/>
      <c r="H92" s="8"/>
      <c r="I92" s="8">
        <v>782</v>
      </c>
      <c r="J92" s="8">
        <f t="shared" si="23"/>
        <v>-9.1753774680603944E-2</v>
      </c>
      <c r="K92" s="8">
        <v>767.92</v>
      </c>
      <c r="L92" s="8">
        <f t="shared" si="23"/>
        <v>-4.4221793515464666E-2</v>
      </c>
      <c r="M92" s="8"/>
      <c r="N92" s="8"/>
      <c r="O92" s="8">
        <f>Regressões!$C$5+Regressões!$C$6*'Plan Cálculo'!E92</f>
        <v>11.355546431333766</v>
      </c>
      <c r="P92" s="8">
        <f t="shared" si="24"/>
        <v>0.1334554997093047</v>
      </c>
      <c r="Q92" s="8">
        <f>Regressões!$C$15+Regressões!$C$16*'Plan Cálculo'!K92</f>
        <v>880.41321847389884</v>
      </c>
      <c r="R92" s="8">
        <f t="shared" si="17"/>
        <v>-3.0701289527216277E-2</v>
      </c>
      <c r="S92" s="8"/>
      <c r="T92" s="8"/>
      <c r="U92" s="8"/>
      <c r="V92" s="8"/>
      <c r="W92" s="12">
        <f t="shared" si="18"/>
        <v>11.327773215666884</v>
      </c>
      <c r="X92" s="8">
        <f t="shared" si="25"/>
        <v>-8.3272250145345339E-2</v>
      </c>
      <c r="Y92" s="8">
        <f t="shared" si="19"/>
        <v>9.879515477111255</v>
      </c>
      <c r="Z92" s="8">
        <f t="shared" si="25"/>
        <v>-7.181500096898219E-3</v>
      </c>
      <c r="AA92" s="62">
        <f t="shared" si="15"/>
        <v>831.20660923694936</v>
      </c>
      <c r="AB92" s="8">
        <f t="shared" si="26"/>
        <v>-6.0411465441787333E-2</v>
      </c>
      <c r="AC92" s="8">
        <f t="shared" si="16"/>
        <v>810.11107282463297</v>
      </c>
      <c r="AD92" s="8">
        <f t="shared" si="20"/>
        <v>-5.535555403051879E-2</v>
      </c>
    </row>
    <row r="93" spans="1:30">
      <c r="A93" s="4">
        <v>37288</v>
      </c>
      <c r="B93" s="3">
        <v>92</v>
      </c>
      <c r="C93" s="8">
        <v>12</v>
      </c>
      <c r="D93" s="8">
        <f t="shared" si="21"/>
        <v>0.69999999999999929</v>
      </c>
      <c r="E93" s="8">
        <v>7.093</v>
      </c>
      <c r="F93" s="8">
        <f t="shared" si="22"/>
        <v>0.11000000000000032</v>
      </c>
      <c r="G93" s="8"/>
      <c r="H93" s="8"/>
      <c r="I93" s="8">
        <v>832</v>
      </c>
      <c r="J93" s="8">
        <f t="shared" si="23"/>
        <v>6.3938618925831206E-2</v>
      </c>
      <c r="K93" s="8">
        <v>762.51</v>
      </c>
      <c r="L93" s="8">
        <f t="shared" si="23"/>
        <v>-7.045004687988291E-3</v>
      </c>
      <c r="M93" s="8"/>
      <c r="N93" s="8"/>
      <c r="O93" s="8">
        <f>Regressões!$C$5+Regressões!$C$6*'Plan Cálculo'!E93</f>
        <v>11.456788534561515</v>
      </c>
      <c r="P93" s="8">
        <f t="shared" si="24"/>
        <v>0.10124210322774907</v>
      </c>
      <c r="Q93" s="8">
        <f>Regressões!$C$15+Regressões!$C$16*'Plan Cálculo'!K93</f>
        <v>876.16714412587635</v>
      </c>
      <c r="R93" s="8">
        <f t="shared" si="17"/>
        <v>-4.8228198520038129E-3</v>
      </c>
      <c r="S93" s="8"/>
      <c r="T93" s="8"/>
      <c r="U93" s="8"/>
      <c r="V93" s="8"/>
      <c r="W93" s="12">
        <f t="shared" si="18"/>
        <v>11.728394267280757</v>
      </c>
      <c r="X93" s="8">
        <f t="shared" si="25"/>
        <v>0.40062105161387329</v>
      </c>
      <c r="Y93" s="8">
        <f t="shared" si="19"/>
        <v>10.183262844853838</v>
      </c>
      <c r="Z93" s="8">
        <f t="shared" si="25"/>
        <v>0.3037473677425826</v>
      </c>
      <c r="AA93" s="62">
        <f t="shared" si="15"/>
        <v>854.08357206293817</v>
      </c>
      <c r="AB93" s="8">
        <f t="shared" si="26"/>
        <v>2.7522594950237397E-2</v>
      </c>
      <c r="AC93" s="8">
        <f t="shared" si="16"/>
        <v>823.5590480419587</v>
      </c>
      <c r="AD93" s="8">
        <f t="shared" si="20"/>
        <v>1.6600162210394641E-2</v>
      </c>
    </row>
    <row r="94" spans="1:30">
      <c r="A94" s="4">
        <v>37316</v>
      </c>
      <c r="B94" s="3">
        <v>93</v>
      </c>
      <c r="C94" s="8">
        <v>12.8</v>
      </c>
      <c r="D94" s="8">
        <f t="shared" si="21"/>
        <v>0.80000000000000071</v>
      </c>
      <c r="E94" s="8">
        <v>7.57</v>
      </c>
      <c r="F94" s="8">
        <f t="shared" si="22"/>
        <v>0.47700000000000031</v>
      </c>
      <c r="G94" s="8">
        <v>12.9</v>
      </c>
      <c r="H94" s="8"/>
      <c r="I94" s="8">
        <v>803</v>
      </c>
      <c r="J94" s="8">
        <f t="shared" si="23"/>
        <v>-3.4855769230769232E-2</v>
      </c>
      <c r="K94" s="8">
        <v>769.27</v>
      </c>
      <c r="L94" s="8">
        <f t="shared" si="23"/>
        <v>8.8654575021966803E-3</v>
      </c>
      <c r="M94" s="8">
        <v>790.3</v>
      </c>
      <c r="N94" s="8"/>
      <c r="O94" s="8">
        <f>Regressões!$C$5+Regressões!$C$6*'Plan Cálculo'!E94</f>
        <v>11.895811109467299</v>
      </c>
      <c r="P94" s="8">
        <f t="shared" si="24"/>
        <v>0.43902257490578478</v>
      </c>
      <c r="Q94" s="8">
        <f>Regressões!$C$15+Regressões!$C$16*'Plan Cálculo'!K94</f>
        <v>881.4727749193388</v>
      </c>
      <c r="R94" s="8">
        <f t="shared" si="17"/>
        <v>6.05550074438789E-3</v>
      </c>
      <c r="S94" s="8">
        <f>Regressões!$C$25+Regressões!$C$26*'Plan Cálculo'!G94</f>
        <v>12.525260596688872</v>
      </c>
      <c r="T94" s="8"/>
      <c r="U94" s="8">
        <f>Regressões!$C$35+Regressões!$C$36*'Plan Cálculo'!M94</f>
        <v>886.27833870198333</v>
      </c>
      <c r="V94" s="8"/>
      <c r="W94" s="12">
        <f>AVERAGE(O94,C94,S94)</f>
        <v>12.407023902052059</v>
      </c>
      <c r="X94" s="8">
        <f t="shared" si="25"/>
        <v>0.67862963477130123</v>
      </c>
      <c r="Y94" s="8">
        <f>AVERAGE(O94,E94,C94,S94,G94)</f>
        <v>11.538214341231235</v>
      </c>
      <c r="Z94" s="8">
        <f t="shared" si="25"/>
        <v>1.3549514963773976</v>
      </c>
      <c r="AA94" s="62">
        <f>AVERAGE(Q94,I94,U94)</f>
        <v>856.91703787377412</v>
      </c>
      <c r="AB94" s="8">
        <f t="shared" si="26"/>
        <v>3.3175510026402259E-3</v>
      </c>
      <c r="AC94" s="8">
        <f t="shared" ref="AC94:AC101" si="27">AVERAGE(Q94,K94,I94,U94,M94)</f>
        <v>826.06422272426448</v>
      </c>
      <c r="AD94" s="8">
        <f t="shared" si="20"/>
        <v>3.0418883603573069E-3</v>
      </c>
    </row>
    <row r="95" spans="1:30">
      <c r="A95" s="4">
        <v>37347</v>
      </c>
      <c r="B95" s="3">
        <v>94</v>
      </c>
      <c r="C95" s="8">
        <v>13.3</v>
      </c>
      <c r="D95" s="8">
        <f t="shared" si="21"/>
        <v>0.5</v>
      </c>
      <c r="E95" s="8">
        <v>7.7</v>
      </c>
      <c r="F95" s="8">
        <f t="shared" si="22"/>
        <v>0.12999999999999989</v>
      </c>
      <c r="G95" s="8">
        <v>12.5</v>
      </c>
      <c r="H95" s="8">
        <f>G95-G94</f>
        <v>-0.40000000000000036</v>
      </c>
      <c r="I95" s="8">
        <v>873</v>
      </c>
      <c r="J95" s="8">
        <f t="shared" si="23"/>
        <v>8.717310087173101E-2</v>
      </c>
      <c r="K95" s="8">
        <v>784.33</v>
      </c>
      <c r="L95" s="8">
        <f t="shared" si="23"/>
        <v>1.9577001572919858E-2</v>
      </c>
      <c r="M95" s="8">
        <v>801.9</v>
      </c>
      <c r="N95" s="8">
        <f>(M95-M94)/M94</f>
        <v>1.4677970390990792E-2</v>
      </c>
      <c r="O95" s="8">
        <f>Regressões!$C$5+Regressões!$C$6*'Plan Cálculo'!E95</f>
        <v>12.015460867827365</v>
      </c>
      <c r="P95" s="8">
        <f t="shared" si="24"/>
        <v>0.11964975836006531</v>
      </c>
      <c r="Q95" s="8">
        <f>Regressões!$C$15+Regressões!$C$16*'Plan Cálculo'!K95</f>
        <v>893.2927157106916</v>
      </c>
      <c r="R95" s="8">
        <f t="shared" si="17"/>
        <v>1.3409308974329244E-2</v>
      </c>
      <c r="S95" s="8">
        <f>Regressões!$C$25+Regressões!$C$26*'Plan Cálculo'!G95</f>
        <v>12.300716147739521</v>
      </c>
      <c r="T95" s="8">
        <f>S95-S94</f>
        <v>-0.22454444894935044</v>
      </c>
      <c r="U95" s="8">
        <f>Regressões!$C$35+Regressões!$C$36*'Plan Cálculo'!M95</f>
        <v>894.71444508774482</v>
      </c>
      <c r="V95" s="8">
        <f>(U95-U94)/U94</f>
        <v>9.5185744899472097E-3</v>
      </c>
      <c r="W95" s="12">
        <f t="shared" ref="W95:W101" si="28">AVERAGE(O95,C95,S95)</f>
        <v>12.53872567185563</v>
      </c>
      <c r="X95" s="8">
        <f t="shared" si="25"/>
        <v>0.13170176980357162</v>
      </c>
      <c r="Y95" s="8">
        <f t="shared" ref="Y95:Y102" si="29">AVERAGE(O95,E95,C95,S95,G95)</f>
        <v>11.563235403113378</v>
      </c>
      <c r="Z95" s="8">
        <f t="shared" si="25"/>
        <v>2.5021061882142703E-2</v>
      </c>
      <c r="AA95" s="62">
        <f t="shared" ref="AA95:AA102" si="30">AVERAGE(Q95,I95,U95)</f>
        <v>887.0023869328121</v>
      </c>
      <c r="AB95" s="8">
        <f t="shared" si="26"/>
        <v>3.5108823525889121E-2</v>
      </c>
      <c r="AC95" s="8">
        <f t="shared" si="27"/>
        <v>849.4474321596872</v>
      </c>
      <c r="AD95" s="8">
        <f t="shared" si="20"/>
        <v>2.8306769367528819E-2</v>
      </c>
    </row>
    <row r="96" spans="1:30">
      <c r="A96" s="4">
        <v>37377</v>
      </c>
      <c r="B96" s="3">
        <v>95</v>
      </c>
      <c r="C96" s="8">
        <v>12.8</v>
      </c>
      <c r="D96" s="8">
        <f t="shared" si="21"/>
        <v>-0.5</v>
      </c>
      <c r="E96" s="8">
        <v>7.5030000000000001</v>
      </c>
      <c r="F96" s="8">
        <f t="shared" si="22"/>
        <v>-0.19700000000000006</v>
      </c>
      <c r="G96" s="8">
        <v>11.9</v>
      </c>
      <c r="H96" s="8">
        <f t="shared" ref="H96:H159" si="31">G96-G95</f>
        <v>-0.59999999999999964</v>
      </c>
      <c r="I96" s="8">
        <v>841</v>
      </c>
      <c r="J96" s="8">
        <f t="shared" si="23"/>
        <v>-3.6655211912943873E-2</v>
      </c>
      <c r="K96" s="8">
        <v>792.76</v>
      </c>
      <c r="L96" s="8">
        <f t="shared" si="23"/>
        <v>1.0748026978440134E-2</v>
      </c>
      <c r="M96" s="8">
        <v>795.4</v>
      </c>
      <c r="N96" s="8">
        <f t="shared" ref="N96:N159" si="32">(M96-M95)/M95</f>
        <v>-8.1057488464895879E-3</v>
      </c>
      <c r="O96" s="8">
        <f>Regressões!$C$5+Regressões!$C$6*'Plan Cálculo'!E96</f>
        <v>11.834145464774034</v>
      </c>
      <c r="P96" s="8">
        <f t="shared" si="24"/>
        <v>-0.18131540305333083</v>
      </c>
      <c r="Q96" s="8">
        <f>Regressões!$C$15+Regressões!$C$16*'Plan Cálculo'!K96</f>
        <v>899.90905706999456</v>
      </c>
      <c r="R96" s="8">
        <f t="shared" si="17"/>
        <v>7.406689031421344E-3</v>
      </c>
      <c r="S96" s="8">
        <f>Regressões!$C$25+Regressões!$C$26*'Plan Cálculo'!G96</f>
        <v>11.963899474315497</v>
      </c>
      <c r="T96" s="8">
        <f t="shared" ref="T96:T159" si="33">S96-S95</f>
        <v>-0.33681667342402477</v>
      </c>
      <c r="U96" s="8">
        <f>Regressões!$C$35+Regressões!$C$36*'Plan Cálculo'!M96</f>
        <v>889.9873165095164</v>
      </c>
      <c r="V96" s="8">
        <f t="shared" ref="V96:V159" si="34">(U96-U95)/U95</f>
        <v>-5.2833936058390412E-3</v>
      </c>
      <c r="W96" s="12">
        <f t="shared" si="28"/>
        <v>12.199348313029844</v>
      </c>
      <c r="X96" s="8">
        <f t="shared" si="25"/>
        <v>-0.33937735882578579</v>
      </c>
      <c r="Y96" s="8">
        <f t="shared" si="29"/>
        <v>11.200208987817906</v>
      </c>
      <c r="Z96" s="8">
        <f t="shared" si="25"/>
        <v>-0.3630264152954723</v>
      </c>
      <c r="AA96" s="62">
        <f t="shared" si="30"/>
        <v>876.96545785983699</v>
      </c>
      <c r="AB96" s="8">
        <f t="shared" si="26"/>
        <v>-1.131556038725224E-2</v>
      </c>
      <c r="AC96" s="8">
        <f t="shared" si="27"/>
        <v>843.8112747159023</v>
      </c>
      <c r="AD96" s="8">
        <f t="shared" si="20"/>
        <v>-6.6350867992562923E-3</v>
      </c>
    </row>
    <row r="97" spans="1:30">
      <c r="A97" s="4">
        <v>37408</v>
      </c>
      <c r="B97" s="3">
        <v>96</v>
      </c>
      <c r="C97" s="8">
        <v>12</v>
      </c>
      <c r="D97" s="8">
        <f t="shared" si="21"/>
        <v>-0.80000000000000071</v>
      </c>
      <c r="E97" s="8">
        <v>7.5369999999999999</v>
      </c>
      <c r="F97" s="8">
        <f t="shared" si="22"/>
        <v>3.3999999999999808E-2</v>
      </c>
      <c r="G97" s="8">
        <v>11.6</v>
      </c>
      <c r="H97" s="8">
        <f t="shared" si="31"/>
        <v>-0.30000000000000071</v>
      </c>
      <c r="I97" s="8">
        <v>808</v>
      </c>
      <c r="J97" s="8">
        <f t="shared" si="23"/>
        <v>-3.9239001189060645E-2</v>
      </c>
      <c r="K97" s="8">
        <v>793.61</v>
      </c>
      <c r="L97" s="8">
        <f t="shared" si="23"/>
        <v>1.0722034411423669E-3</v>
      </c>
      <c r="M97" s="8">
        <v>828.9</v>
      </c>
      <c r="N97" s="8">
        <f t="shared" si="32"/>
        <v>4.2117173749057081E-2</v>
      </c>
      <c r="O97" s="8">
        <f>Regressões!$C$5+Regressões!$C$6*'Plan Cálculo'!E97</f>
        <v>11.865438478498973</v>
      </c>
      <c r="P97" s="8">
        <f t="shared" si="24"/>
        <v>3.12930137249392E-2</v>
      </c>
      <c r="Q97" s="8">
        <f>Regressões!$C$15+Regressões!$C$16*'Plan Cálculo'!K97</f>
        <v>900.57618520230858</v>
      </c>
      <c r="R97" s="8">
        <f t="shared" si="17"/>
        <v>7.4132838987765661E-4</v>
      </c>
      <c r="S97" s="8">
        <f>Regressões!$C$25+Regressões!$C$26*'Plan Cálculo'!G97</f>
        <v>11.795491137603483</v>
      </c>
      <c r="T97" s="8">
        <f t="shared" si="33"/>
        <v>-0.16840833671201416</v>
      </c>
      <c r="U97" s="8">
        <f>Regressões!$C$35+Regressões!$C$36*'Plan Cálculo'!M97</f>
        <v>914.35020995115519</v>
      </c>
      <c r="V97" s="8">
        <f t="shared" si="34"/>
        <v>2.7374427690934719E-2</v>
      </c>
      <c r="W97" s="12">
        <f t="shared" si="28"/>
        <v>11.88697653870082</v>
      </c>
      <c r="X97" s="8">
        <f t="shared" si="25"/>
        <v>-0.31237177432902463</v>
      </c>
      <c r="Y97" s="8">
        <f t="shared" si="29"/>
        <v>10.959585923220491</v>
      </c>
      <c r="Z97" s="8">
        <f t="shared" si="25"/>
        <v>-0.24062306459741478</v>
      </c>
      <c r="AA97" s="62">
        <f t="shared" si="30"/>
        <v>874.308798384488</v>
      </c>
      <c r="AB97" s="8">
        <f t="shared" si="26"/>
        <v>-3.0293775559100695E-3</v>
      </c>
      <c r="AC97" s="8">
        <f t="shared" si="27"/>
        <v>849.08727903069268</v>
      </c>
      <c r="AD97" s="8">
        <f t="shared" si="20"/>
        <v>6.2525880761272476E-3</v>
      </c>
    </row>
    <row r="98" spans="1:30">
      <c r="A98" s="4">
        <v>37438</v>
      </c>
      <c r="B98" s="3">
        <v>97</v>
      </c>
      <c r="C98" s="8">
        <v>11.5</v>
      </c>
      <c r="D98" s="8">
        <f t="shared" si="21"/>
        <v>-0.5</v>
      </c>
      <c r="E98" s="8">
        <v>7.3049999999999997</v>
      </c>
      <c r="F98" s="8">
        <f t="shared" si="22"/>
        <v>-0.23200000000000021</v>
      </c>
      <c r="G98" s="8">
        <v>11.9</v>
      </c>
      <c r="H98" s="8">
        <f t="shared" si="31"/>
        <v>0.30000000000000071</v>
      </c>
      <c r="I98" s="8">
        <v>817</v>
      </c>
      <c r="J98" s="8">
        <f t="shared" si="23"/>
        <v>1.1138613861386138E-2</v>
      </c>
      <c r="K98" s="8">
        <v>802.09</v>
      </c>
      <c r="L98" s="8">
        <f t="shared" si="23"/>
        <v>1.0685349226950289E-2</v>
      </c>
      <c r="M98" s="8">
        <v>820.4</v>
      </c>
      <c r="N98" s="8">
        <f t="shared" si="32"/>
        <v>-1.0254554228495597E-2</v>
      </c>
      <c r="O98" s="8">
        <f>Regressões!$C$5+Regressões!$C$6*'Plan Cálculo'!E98</f>
        <v>11.651909678964085</v>
      </c>
      <c r="P98" s="8">
        <f t="shared" si="24"/>
        <v>-0.21352879953488824</v>
      </c>
      <c r="Q98" s="8">
        <f>Regressões!$C$15+Regressões!$C$16*'Plan Cálculo'!K98</f>
        <v>907.23176939292421</v>
      </c>
      <c r="R98" s="8">
        <f t="shared" si="17"/>
        <v>7.3903621925339872E-3</v>
      </c>
      <c r="S98" s="8">
        <f>Regressões!$C$25+Regressões!$C$26*'Plan Cálculo'!G98</f>
        <v>11.963899474315497</v>
      </c>
      <c r="T98" s="8">
        <f t="shared" si="33"/>
        <v>0.16840833671201416</v>
      </c>
      <c r="U98" s="8">
        <f>Regressões!$C$35+Regressões!$C$36*'Plan Cálculo'!M98</f>
        <v>908.16858027193337</v>
      </c>
      <c r="V98" s="8">
        <f t="shared" si="34"/>
        <v>-6.7606805488151555E-3</v>
      </c>
      <c r="W98" s="12">
        <f t="shared" si="28"/>
        <v>11.705269717759862</v>
      </c>
      <c r="X98" s="8">
        <f t="shared" si="25"/>
        <v>-0.18170682094095802</v>
      </c>
      <c r="Y98" s="8">
        <f t="shared" si="29"/>
        <v>10.864161830655915</v>
      </c>
      <c r="Z98" s="8">
        <f t="shared" si="25"/>
        <v>-9.5424092564575957E-2</v>
      </c>
      <c r="AA98" s="62">
        <f t="shared" si="30"/>
        <v>877.46678322161915</v>
      </c>
      <c r="AB98" s="8">
        <f t="shared" si="26"/>
        <v>3.6119787916653106E-3</v>
      </c>
      <c r="AC98" s="8">
        <f t="shared" si="27"/>
        <v>850.97806993297149</v>
      </c>
      <c r="AD98" s="8">
        <f t="shared" si="20"/>
        <v>2.2268510540368854E-3</v>
      </c>
    </row>
    <row r="99" spans="1:30">
      <c r="A99" s="4">
        <v>37469</v>
      </c>
      <c r="B99" s="3">
        <v>98</v>
      </c>
      <c r="C99" s="8">
        <v>11.8</v>
      </c>
      <c r="D99" s="8">
        <f t="shared" si="21"/>
        <v>0.30000000000000071</v>
      </c>
      <c r="E99" s="8">
        <v>7.5140000000000002</v>
      </c>
      <c r="F99" s="8">
        <f t="shared" si="22"/>
        <v>0.20900000000000052</v>
      </c>
      <c r="G99" s="8">
        <v>11.7</v>
      </c>
      <c r="H99" s="8">
        <f t="shared" si="31"/>
        <v>-0.20000000000000107</v>
      </c>
      <c r="I99" s="8">
        <v>888</v>
      </c>
      <c r="J99" s="8">
        <f t="shared" si="23"/>
        <v>8.6903304773561812E-2</v>
      </c>
      <c r="K99" s="8">
        <v>797.05</v>
      </c>
      <c r="L99" s="8">
        <f t="shared" si="23"/>
        <v>-6.2835841364436377E-3</v>
      </c>
      <c r="M99" s="8">
        <v>822.8</v>
      </c>
      <c r="N99" s="8">
        <f t="shared" si="32"/>
        <v>2.9254022428083586E-3</v>
      </c>
      <c r="O99" s="8">
        <f>Regressões!$C$5+Regressões!$C$6*'Plan Cálculo'!E99</f>
        <v>11.844269675096808</v>
      </c>
      <c r="P99" s="8">
        <f t="shared" si="24"/>
        <v>0.1923599961327227</v>
      </c>
      <c r="Q99" s="8">
        <f>Regressões!$C$15+Regressões!$C$16*'Plan Cálculo'!K99</f>
        <v>903.27609199661492</v>
      </c>
      <c r="R99" s="8">
        <f>(Q99-Q98)/Q98</f>
        <v>-4.3601619010280391E-3</v>
      </c>
      <c r="S99" s="8">
        <f>Regressões!$C$25+Regressões!$C$26*'Plan Cálculo'!G99</f>
        <v>11.851627249840821</v>
      </c>
      <c r="T99" s="8">
        <f t="shared" si="33"/>
        <v>-0.11227222447467611</v>
      </c>
      <c r="U99" s="8">
        <f>Regressões!$C$35+Regressões!$C$36*'Plan Cálculo'!M99</f>
        <v>909.91398159312541</v>
      </c>
      <c r="V99" s="8">
        <f t="shared" si="34"/>
        <v>1.9218913306485695E-3</v>
      </c>
      <c r="W99" s="12">
        <f t="shared" si="28"/>
        <v>11.831965641645874</v>
      </c>
      <c r="X99" s="8">
        <f t="shared" si="25"/>
        <v>0.12669592388601281</v>
      </c>
      <c r="Y99" s="8">
        <f t="shared" si="29"/>
        <v>10.941979384987524</v>
      </c>
      <c r="Z99" s="8">
        <f t="shared" si="25"/>
        <v>7.7817554331609529E-2</v>
      </c>
      <c r="AA99" s="62">
        <f t="shared" si="30"/>
        <v>900.39669119658004</v>
      </c>
      <c r="AB99" s="8">
        <f t="shared" si="26"/>
        <v>2.6131938454437821E-2</v>
      </c>
      <c r="AC99" s="8">
        <f t="shared" si="27"/>
        <v>864.208014717948</v>
      </c>
      <c r="AD99" s="8">
        <f t="shared" si="20"/>
        <v>1.5546751734763959E-2</v>
      </c>
    </row>
    <row r="100" spans="1:30">
      <c r="A100" s="4">
        <v>37500</v>
      </c>
      <c r="B100" s="3">
        <v>99</v>
      </c>
      <c r="C100" s="8">
        <v>12.2</v>
      </c>
      <c r="D100" s="8">
        <f t="shared" si="21"/>
        <v>0.39999999999999858</v>
      </c>
      <c r="E100" s="8">
        <v>7.3650000000000002</v>
      </c>
      <c r="F100" s="8">
        <f t="shared" si="22"/>
        <v>-0.14900000000000002</v>
      </c>
      <c r="G100" s="8">
        <v>11.5</v>
      </c>
      <c r="H100" s="8">
        <f t="shared" si="31"/>
        <v>-0.19999999999999929</v>
      </c>
      <c r="I100" s="8">
        <v>866</v>
      </c>
      <c r="J100" s="8">
        <f t="shared" si="23"/>
        <v>-2.4774774774774775E-2</v>
      </c>
      <c r="K100" s="8">
        <v>800.29</v>
      </c>
      <c r="L100" s="8">
        <f t="shared" si="23"/>
        <v>4.0649896493319231E-3</v>
      </c>
      <c r="M100" s="8">
        <v>835.2</v>
      </c>
      <c r="N100" s="8">
        <f t="shared" si="32"/>
        <v>1.5070491006319995E-2</v>
      </c>
      <c r="O100" s="8">
        <f>Regressões!$C$5+Regressões!$C$6*'Plan Cálculo'!E100</f>
        <v>11.707132644361039</v>
      </c>
      <c r="P100" s="8">
        <f t="shared" si="24"/>
        <v>-0.13713703073576866</v>
      </c>
      <c r="Q100" s="8">
        <f>Regressões!$C$15+Regressões!$C$16*'Plan Cálculo'!K100</f>
        <v>905.81902746567084</v>
      </c>
      <c r="R100" s="8">
        <f>(Q100-Q99)/Q99</f>
        <v>2.8152361073068778E-3</v>
      </c>
      <c r="S100" s="8">
        <f>Regressões!$C$25+Regressões!$C$26*'Plan Cálculo'!G100</f>
        <v>11.739355025366145</v>
      </c>
      <c r="T100" s="8">
        <f t="shared" si="33"/>
        <v>-0.11227222447467611</v>
      </c>
      <c r="U100" s="8">
        <f>Regressões!$C$35+Regressões!$C$36*'Plan Cálculo'!M100</f>
        <v>918.93188841928429</v>
      </c>
      <c r="V100" s="8">
        <f t="shared" si="34"/>
        <v>9.9107245394447624E-3</v>
      </c>
      <c r="W100" s="12">
        <f t="shared" si="28"/>
        <v>11.882162556575727</v>
      </c>
      <c r="X100" s="8">
        <f t="shared" si="25"/>
        <v>5.0196914929852454E-2</v>
      </c>
      <c r="Y100" s="8">
        <f t="shared" si="29"/>
        <v>10.902297533945438</v>
      </c>
      <c r="Z100" s="8">
        <f t="shared" si="25"/>
        <v>-3.9681851042086436E-2</v>
      </c>
      <c r="AA100" s="62">
        <f t="shared" si="30"/>
        <v>896.91697196165171</v>
      </c>
      <c r="AB100" s="8">
        <f t="shared" si="26"/>
        <v>-3.8646512908704278E-3</v>
      </c>
      <c r="AC100" s="8">
        <f t="shared" si="27"/>
        <v>865.24818317699101</v>
      </c>
      <c r="AD100" s="8">
        <f t="shared" si="20"/>
        <v>1.2036089012464003E-3</v>
      </c>
    </row>
    <row r="101" spans="1:30">
      <c r="A101" s="4">
        <v>37530</v>
      </c>
      <c r="B101" s="3">
        <v>100</v>
      </c>
      <c r="C101" s="8">
        <v>12.3</v>
      </c>
      <c r="D101" s="8">
        <f t="shared" si="21"/>
        <v>0.10000000000000142</v>
      </c>
      <c r="E101" s="8">
        <v>7.0759999999999996</v>
      </c>
      <c r="F101" s="8">
        <f t="shared" si="22"/>
        <v>-0.28900000000000059</v>
      </c>
      <c r="G101" s="8">
        <v>11.2</v>
      </c>
      <c r="H101" s="8">
        <f t="shared" si="31"/>
        <v>-0.30000000000000071</v>
      </c>
      <c r="I101" s="8">
        <v>843</v>
      </c>
      <c r="J101" s="8">
        <f t="shared" si="23"/>
        <v>-2.6558891454965358E-2</v>
      </c>
      <c r="K101" s="8">
        <v>797.82</v>
      </c>
      <c r="L101" s="8">
        <f t="shared" si="23"/>
        <v>-3.08638118681967E-3</v>
      </c>
      <c r="M101" s="8">
        <v>848.7</v>
      </c>
      <c r="N101" s="8">
        <f t="shared" si="32"/>
        <v>1.6163793103448273E-2</v>
      </c>
      <c r="O101" s="8">
        <f>Regressões!$C$5+Regressões!$C$6*'Plan Cálculo'!E101</f>
        <v>11.441142027699044</v>
      </c>
      <c r="P101" s="8">
        <f t="shared" si="24"/>
        <v>-0.26599061666199475</v>
      </c>
      <c r="Q101" s="8">
        <f>Regressões!$C$15+Regressões!$C$16*'Plan Cálculo'!K101</f>
        <v>903.88043159882886</v>
      </c>
      <c r="R101" s="8">
        <f>(Q101-Q100)/Q100</f>
        <v>-2.1401580316388847E-3</v>
      </c>
      <c r="S101" s="8">
        <f>Regressões!$C$25+Regressões!$C$26*'Plan Cálculo'!G101</f>
        <v>11.570946688654132</v>
      </c>
      <c r="T101" s="8">
        <f t="shared" si="33"/>
        <v>-0.16840833671201239</v>
      </c>
      <c r="U101" s="8">
        <f>Regressões!$C$35+Regressões!$C$36*'Plan Cálculo'!M101</f>
        <v>928.74977085098953</v>
      </c>
      <c r="V101" s="8">
        <f t="shared" si="34"/>
        <v>1.0684015382895934E-2</v>
      </c>
      <c r="W101" s="12">
        <f t="shared" si="28"/>
        <v>11.770696238784391</v>
      </c>
      <c r="X101" s="8">
        <f t="shared" si="25"/>
        <v>-0.11146631779133642</v>
      </c>
      <c r="Y101" s="8">
        <f t="shared" si="29"/>
        <v>10.717617743270637</v>
      </c>
      <c r="Z101" s="8">
        <f t="shared" si="25"/>
        <v>-0.18467979067480123</v>
      </c>
      <c r="AA101" s="62">
        <f t="shared" si="30"/>
        <v>891.87673414993935</v>
      </c>
      <c r="AB101" s="8">
        <f t="shared" si="26"/>
        <v>-5.6195143689708859E-3</v>
      </c>
      <c r="AC101" s="8">
        <f t="shared" si="27"/>
        <v>864.43004048996374</v>
      </c>
      <c r="AD101" s="8">
        <f t="shared" si="20"/>
        <v>-9.4555839923665729E-4</v>
      </c>
    </row>
    <row r="102" spans="1:30">
      <c r="A102" s="4">
        <v>37561</v>
      </c>
      <c r="B102" s="3">
        <v>101</v>
      </c>
      <c r="C102" s="8">
        <v>12</v>
      </c>
      <c r="D102" s="8">
        <f t="shared" si="21"/>
        <v>-0.30000000000000071</v>
      </c>
      <c r="E102" s="8">
        <v>5.2439999999999998</v>
      </c>
      <c r="F102" s="8">
        <f t="shared" si="22"/>
        <v>-1.8319999999999999</v>
      </c>
      <c r="G102" s="8">
        <v>10.9</v>
      </c>
      <c r="H102" s="8">
        <f t="shared" si="31"/>
        <v>-0.29999999999999893</v>
      </c>
      <c r="I102" s="8">
        <v>803</v>
      </c>
      <c r="J102" s="8">
        <f t="shared" si="23"/>
        <v>-4.7449584816132859E-2</v>
      </c>
      <c r="K102" s="8">
        <v>810.48</v>
      </c>
      <c r="L102" s="8">
        <f t="shared" si="23"/>
        <v>1.5868240956606713E-2</v>
      </c>
      <c r="M102" s="8">
        <v>883.5</v>
      </c>
      <c r="N102" s="8">
        <f t="shared" si="32"/>
        <v>4.100388829975251E-2</v>
      </c>
      <c r="O102" s="8">
        <f>Regressões!$C$5+Regressões!$C$6*'Plan Cálculo'!E102</f>
        <v>9.7550008175787184</v>
      </c>
      <c r="P102" s="8">
        <f t="shared" si="24"/>
        <v>-1.6861412101203257</v>
      </c>
      <c r="Q102" s="8">
        <f>Regressões!$C$15+Regressões!$C$16*'Plan Cálculo'!K102</f>
        <v>913.81671648717713</v>
      </c>
      <c r="R102" s="8">
        <f>(Q102-Q101)/Q101</f>
        <v>1.0992919573192298E-2</v>
      </c>
      <c r="S102" s="8">
        <f>Regressões!$C$25+Regressões!$C$26*'Plan Cálculo'!G102</f>
        <v>11.40253835194212</v>
      </c>
      <c r="T102" s="8">
        <f t="shared" si="33"/>
        <v>-0.16840833671201239</v>
      </c>
      <c r="U102" s="8">
        <f>Regressões!$C$35+Regressões!$C$36*'Plan Cálculo'!M102</f>
        <v>954.05809000827401</v>
      </c>
      <c r="V102" s="8">
        <f t="shared" si="34"/>
        <v>2.724987930182218E-2</v>
      </c>
      <c r="W102" s="12">
        <f>AVERAGE(O102,C102,S102)</f>
        <v>11.052513056506946</v>
      </c>
      <c r="X102" s="8">
        <f t="shared" si="25"/>
        <v>-0.71818318227744449</v>
      </c>
      <c r="Y102" s="8">
        <f t="shared" si="29"/>
        <v>9.8603078339041677</v>
      </c>
      <c r="Z102" s="8">
        <f t="shared" si="25"/>
        <v>-0.85730990936646911</v>
      </c>
      <c r="AA102" s="62">
        <f t="shared" si="30"/>
        <v>890.29160216515038</v>
      </c>
      <c r="AB102" s="8">
        <f t="shared" si="26"/>
        <v>-1.777299400347947E-3</v>
      </c>
      <c r="AC102" s="8">
        <f t="shared" ref="AC102:AC133" si="35">AVERAGE(I102,U102,M102)</f>
        <v>880.186030002758</v>
      </c>
      <c r="AD102" s="8">
        <f t="shared" si="20"/>
        <v>1.822702679775413E-2</v>
      </c>
    </row>
    <row r="103" spans="1:30">
      <c r="A103" s="4">
        <v>37591</v>
      </c>
      <c r="B103" s="3">
        <v>102</v>
      </c>
      <c r="C103" s="8">
        <v>11.4</v>
      </c>
      <c r="D103" s="8">
        <f t="shared" si="21"/>
        <v>-0.59999999999999964</v>
      </c>
      <c r="E103" s="8"/>
      <c r="F103" s="8"/>
      <c r="G103" s="8">
        <v>10.5</v>
      </c>
      <c r="H103" s="8">
        <f t="shared" si="31"/>
        <v>-0.40000000000000036</v>
      </c>
      <c r="I103" s="8">
        <v>904</v>
      </c>
      <c r="J103" s="8">
        <f t="shared" si="23"/>
        <v>0.12577833125778332</v>
      </c>
      <c r="K103" s="8"/>
      <c r="L103" s="8"/>
      <c r="M103" s="8">
        <v>1001.3</v>
      </c>
      <c r="N103" s="8">
        <f t="shared" si="32"/>
        <v>0.13333333333333328</v>
      </c>
      <c r="O103" s="8"/>
      <c r="P103" s="8"/>
      <c r="Q103" s="8"/>
      <c r="R103" s="8"/>
      <c r="S103" s="8">
        <f>Regressões!$C$25+Regressões!$C$26*'Plan Cálculo'!G103</f>
        <v>11.177993902992768</v>
      </c>
      <c r="T103" s="8">
        <f t="shared" si="33"/>
        <v>-0.22454444894935222</v>
      </c>
      <c r="U103" s="8">
        <f>Regressões!$C$35+Regressões!$C$36*'Plan Cálculo'!M103</f>
        <v>1039.7282048567829</v>
      </c>
      <c r="V103" s="8">
        <f t="shared" si="34"/>
        <v>8.9795491223983975E-2</v>
      </c>
      <c r="W103" s="12">
        <f>AVERAGE(C103,S103)</f>
        <v>11.288996951496383</v>
      </c>
      <c r="X103" s="8">
        <f t="shared" si="25"/>
        <v>0.236483894989437</v>
      </c>
      <c r="Y103" s="8">
        <f>AVERAGE(C103,S103,G103)</f>
        <v>11.025997967664255</v>
      </c>
      <c r="Z103" s="8">
        <f t="shared" si="25"/>
        <v>1.1656901337600871</v>
      </c>
      <c r="AA103" s="62">
        <f t="shared" ref="AA103:AA134" si="36">AVERAGE(I103,U103)</f>
        <v>971.86410242839145</v>
      </c>
      <c r="AB103" s="8">
        <f t="shared" si="26"/>
        <v>9.1624474570871278E-2</v>
      </c>
      <c r="AC103" s="8">
        <f t="shared" si="35"/>
        <v>981.67606828559428</v>
      </c>
      <c r="AD103" s="8">
        <f t="shared" si="20"/>
        <v>0.11530521369728883</v>
      </c>
    </row>
    <row r="104" spans="1:30">
      <c r="A104" s="4">
        <v>37622</v>
      </c>
      <c r="B104" s="3">
        <v>103</v>
      </c>
      <c r="C104" s="8">
        <v>11.2</v>
      </c>
      <c r="D104" s="8">
        <f t="shared" si="21"/>
        <v>-0.20000000000000107</v>
      </c>
      <c r="E104" s="8"/>
      <c r="F104" s="8"/>
      <c r="G104" s="8">
        <v>11.2</v>
      </c>
      <c r="H104" s="8">
        <f t="shared" si="31"/>
        <v>0.69999999999999929</v>
      </c>
      <c r="I104" s="8">
        <v>842</v>
      </c>
      <c r="J104" s="8">
        <f t="shared" si="23"/>
        <v>-6.8584070796460173E-2</v>
      </c>
      <c r="K104" s="8"/>
      <c r="L104" s="8"/>
      <c r="M104" s="8">
        <v>848.5</v>
      </c>
      <c r="N104" s="8">
        <f t="shared" si="32"/>
        <v>-0.15260161789673421</v>
      </c>
      <c r="O104" s="8"/>
      <c r="P104" s="8"/>
      <c r="Q104" s="8"/>
      <c r="R104" s="8"/>
      <c r="S104" s="8">
        <f>Regressões!$C$25+Regressões!$C$26*'Plan Cálculo'!G104</f>
        <v>11.570946688654132</v>
      </c>
      <c r="T104" s="8">
        <f t="shared" si="33"/>
        <v>0.3929527856613646</v>
      </c>
      <c r="U104" s="8">
        <f>Regressões!$C$35+Regressões!$C$36*'Plan Cálculo'!M104</f>
        <v>928.6043207408901</v>
      </c>
      <c r="V104" s="8">
        <f t="shared" si="34"/>
        <v>-0.10687782018109196</v>
      </c>
      <c r="W104" s="12">
        <f t="shared" ref="W104:W167" si="37">AVERAGE(C104,S104)</f>
        <v>11.385473344327066</v>
      </c>
      <c r="X104" s="8">
        <f t="shared" si="25"/>
        <v>9.6476392830682656E-2</v>
      </c>
      <c r="Y104" s="8">
        <f t="shared" ref="Y104:Y167" si="38">AVERAGE(C104,S104,G104)</f>
        <v>11.323648896218044</v>
      </c>
      <c r="Z104" s="8">
        <f t="shared" si="25"/>
        <v>0.29765092855378938</v>
      </c>
      <c r="AA104" s="62">
        <f t="shared" si="36"/>
        <v>885.30216037044511</v>
      </c>
      <c r="AB104" s="8">
        <f t="shared" si="26"/>
        <v>-8.9067948740625874E-2</v>
      </c>
      <c r="AC104" s="8">
        <f t="shared" si="35"/>
        <v>873.0347735802967</v>
      </c>
      <c r="AD104" s="8">
        <f t="shared" si="20"/>
        <v>-0.11066918937428054</v>
      </c>
    </row>
    <row r="105" spans="1:30">
      <c r="A105" s="4">
        <v>37653</v>
      </c>
      <c r="B105" s="3">
        <v>104</v>
      </c>
      <c r="C105" s="8">
        <v>11.9</v>
      </c>
      <c r="D105" s="8">
        <f t="shared" si="21"/>
        <v>0.70000000000000107</v>
      </c>
      <c r="E105" s="8"/>
      <c r="F105" s="8"/>
      <c r="G105" s="8">
        <v>11.6</v>
      </c>
      <c r="H105" s="8">
        <f t="shared" si="31"/>
        <v>0.40000000000000036</v>
      </c>
      <c r="I105" s="8">
        <v>852</v>
      </c>
      <c r="J105" s="8">
        <f t="shared" si="23"/>
        <v>1.1876484560570071E-2</v>
      </c>
      <c r="K105" s="8"/>
      <c r="L105" s="8"/>
      <c r="M105" s="8">
        <v>834.7</v>
      </c>
      <c r="N105" s="8">
        <f t="shared" si="32"/>
        <v>-1.6263995285798416E-2</v>
      </c>
      <c r="O105" s="8"/>
      <c r="P105" s="8"/>
      <c r="Q105" s="8"/>
      <c r="R105" s="8"/>
      <c r="S105" s="8">
        <f>Regressões!$C$25+Regressões!$C$26*'Plan Cálculo'!G105</f>
        <v>11.795491137603483</v>
      </c>
      <c r="T105" s="8">
        <f t="shared" si="33"/>
        <v>0.22454444894935044</v>
      </c>
      <c r="U105" s="8">
        <f>Regressões!$C$35+Regressões!$C$36*'Plan Cálculo'!M105</f>
        <v>918.568263144036</v>
      </c>
      <c r="V105" s="8">
        <f t="shared" si="34"/>
        <v>-1.0807679194133842E-2</v>
      </c>
      <c r="W105" s="12">
        <f t="shared" si="37"/>
        <v>11.847745568801741</v>
      </c>
      <c r="X105" s="8">
        <f t="shared" si="25"/>
        <v>0.46227222447467575</v>
      </c>
      <c r="Y105" s="8">
        <f t="shared" si="38"/>
        <v>11.765163712534495</v>
      </c>
      <c r="Z105" s="8">
        <f t="shared" si="25"/>
        <v>0.44151481631645062</v>
      </c>
      <c r="AA105" s="62">
        <f t="shared" si="36"/>
        <v>885.28413157201794</v>
      </c>
      <c r="AB105" s="8">
        <f t="shared" si="26"/>
        <v>-2.0364570690331591E-5</v>
      </c>
      <c r="AC105" s="8">
        <f t="shared" si="35"/>
        <v>868.42275438134527</v>
      </c>
      <c r="AD105" s="8">
        <f t="shared" si="20"/>
        <v>-5.2827439851423543E-3</v>
      </c>
    </row>
    <row r="106" spans="1:30">
      <c r="A106" s="4">
        <v>37681</v>
      </c>
      <c r="B106" s="3">
        <v>105</v>
      </c>
      <c r="C106" s="8">
        <v>12.7</v>
      </c>
      <c r="D106" s="8">
        <f t="shared" si="21"/>
        <v>0.79999999999999893</v>
      </c>
      <c r="E106" s="8"/>
      <c r="F106" s="8"/>
      <c r="G106" s="8">
        <v>12.1</v>
      </c>
      <c r="H106" s="8">
        <f t="shared" si="31"/>
        <v>0.5</v>
      </c>
      <c r="I106" s="8">
        <v>849</v>
      </c>
      <c r="J106" s="8">
        <f t="shared" si="23"/>
        <v>-3.5211267605633804E-3</v>
      </c>
      <c r="K106" s="8"/>
      <c r="L106" s="8"/>
      <c r="M106" s="8">
        <v>845</v>
      </c>
      <c r="N106" s="8">
        <f t="shared" si="32"/>
        <v>1.2339762789025942E-2</v>
      </c>
      <c r="O106" s="8"/>
      <c r="P106" s="8"/>
      <c r="Q106" s="8"/>
      <c r="R106" s="8"/>
      <c r="S106" s="8">
        <f>Regressões!$C$25+Regressões!$C$26*'Plan Cálculo'!G106</f>
        <v>12.076171698790169</v>
      </c>
      <c r="T106" s="8">
        <f t="shared" si="33"/>
        <v>0.28068056118668672</v>
      </c>
      <c r="U106" s="8">
        <f>Regressões!$C$35+Regressões!$C$36*'Plan Cálculo'!M106</f>
        <v>926.0589438141518</v>
      </c>
      <c r="V106" s="8">
        <f t="shared" si="34"/>
        <v>8.1547348963233578E-3</v>
      </c>
      <c r="W106" s="12">
        <f t="shared" si="37"/>
        <v>12.388085849395084</v>
      </c>
      <c r="X106" s="8">
        <f t="shared" si="25"/>
        <v>0.54034028059334283</v>
      </c>
      <c r="Y106" s="8">
        <f t="shared" si="38"/>
        <v>12.292057232930055</v>
      </c>
      <c r="Z106" s="8">
        <f t="shared" si="25"/>
        <v>0.5268935203955607</v>
      </c>
      <c r="AA106" s="62">
        <f t="shared" si="36"/>
        <v>887.52947190707596</v>
      </c>
      <c r="AB106" s="8">
        <f t="shared" si="26"/>
        <v>2.5362934395660279E-3</v>
      </c>
      <c r="AC106" s="8">
        <f t="shared" si="35"/>
        <v>873.35298127138401</v>
      </c>
      <c r="AD106" s="8">
        <f t="shared" si="20"/>
        <v>5.6772198392601742E-3</v>
      </c>
    </row>
    <row r="107" spans="1:30">
      <c r="A107" s="4">
        <v>37712</v>
      </c>
      <c r="B107" s="3">
        <v>106</v>
      </c>
      <c r="C107" s="8">
        <v>13.6</v>
      </c>
      <c r="D107" s="8">
        <f t="shared" si="21"/>
        <v>0.90000000000000036</v>
      </c>
      <c r="E107" s="8"/>
      <c r="F107" s="8"/>
      <c r="G107" s="8">
        <v>12.5</v>
      </c>
      <c r="H107" s="8">
        <f t="shared" si="31"/>
        <v>0.40000000000000036</v>
      </c>
      <c r="I107" s="8">
        <v>932</v>
      </c>
      <c r="J107" s="8">
        <f t="shared" si="23"/>
        <v>9.7762073027090696E-2</v>
      </c>
      <c r="K107" s="8"/>
      <c r="L107" s="8"/>
      <c r="M107" s="8">
        <v>832.1</v>
      </c>
      <c r="N107" s="8">
        <f t="shared" si="32"/>
        <v>-1.5266272189349086E-2</v>
      </c>
      <c r="O107" s="8"/>
      <c r="P107" s="8"/>
      <c r="Q107" s="8"/>
      <c r="R107" s="8"/>
      <c r="S107" s="8">
        <f>Regressões!$C$25+Regressões!$C$26*'Plan Cálculo'!G107</f>
        <v>12.300716147739521</v>
      </c>
      <c r="T107" s="8">
        <f t="shared" si="33"/>
        <v>0.22454444894935222</v>
      </c>
      <c r="U107" s="8">
        <f>Regressões!$C$35+Regressões!$C$36*'Plan Cálculo'!M107</f>
        <v>916.67741171274463</v>
      </c>
      <c r="V107" s="8">
        <f t="shared" si="34"/>
        <v>-1.0130599314518285E-2</v>
      </c>
      <c r="W107" s="12">
        <f t="shared" si="37"/>
        <v>12.950358073869761</v>
      </c>
      <c r="X107" s="8">
        <f t="shared" si="25"/>
        <v>0.56227222447467717</v>
      </c>
      <c r="Y107" s="8">
        <f t="shared" si="38"/>
        <v>12.800238715913174</v>
      </c>
      <c r="Z107" s="8">
        <f t="shared" si="25"/>
        <v>0.50818148298311883</v>
      </c>
      <c r="AA107" s="62">
        <f t="shared" si="36"/>
        <v>924.33870585637237</v>
      </c>
      <c r="AB107" s="8">
        <f t="shared" si="26"/>
        <v>4.1473815928842001E-2</v>
      </c>
      <c r="AC107" s="8">
        <f t="shared" si="35"/>
        <v>893.59247057091488</v>
      </c>
      <c r="AD107" s="8">
        <f t="shared" si="20"/>
        <v>2.3174466376776122E-2</v>
      </c>
    </row>
    <row r="108" spans="1:30">
      <c r="A108" s="4">
        <v>37742</v>
      </c>
      <c r="B108" s="3">
        <v>107</v>
      </c>
      <c r="C108" s="8">
        <v>13.4</v>
      </c>
      <c r="D108" s="8">
        <f t="shared" si="21"/>
        <v>-0.19999999999999929</v>
      </c>
      <c r="E108" s="8"/>
      <c r="F108" s="8"/>
      <c r="G108" s="8">
        <v>12.9</v>
      </c>
      <c r="H108" s="8">
        <f t="shared" si="31"/>
        <v>0.40000000000000036</v>
      </c>
      <c r="I108" s="8">
        <v>893</v>
      </c>
      <c r="J108" s="8">
        <f t="shared" si="23"/>
        <v>-4.1845493562231759E-2</v>
      </c>
      <c r="K108" s="8"/>
      <c r="L108" s="8"/>
      <c r="M108" s="8">
        <v>841.4</v>
      </c>
      <c r="N108" s="8">
        <f t="shared" si="32"/>
        <v>1.1176541281095968E-2</v>
      </c>
      <c r="O108" s="8"/>
      <c r="P108" s="8"/>
      <c r="Q108" s="8"/>
      <c r="R108" s="8"/>
      <c r="S108" s="8">
        <f>Regressões!$C$25+Regressões!$C$26*'Plan Cálculo'!G108</f>
        <v>12.525260596688872</v>
      </c>
      <c r="T108" s="8">
        <f t="shared" si="33"/>
        <v>0.22454444894935044</v>
      </c>
      <c r="U108" s="8">
        <f>Regressões!$C$35+Regressões!$C$36*'Plan Cálculo'!M108</f>
        <v>923.44084183236373</v>
      </c>
      <c r="V108" s="8">
        <f t="shared" si="34"/>
        <v>7.3782009169203024E-3</v>
      </c>
      <c r="W108" s="12">
        <f t="shared" si="37"/>
        <v>12.962630298344436</v>
      </c>
      <c r="X108" s="8">
        <f t="shared" si="25"/>
        <v>1.2272224474674687E-2</v>
      </c>
      <c r="Y108" s="8">
        <f t="shared" si="38"/>
        <v>12.941753532229624</v>
      </c>
      <c r="Z108" s="8">
        <f t="shared" si="25"/>
        <v>0.14151481631644991</v>
      </c>
      <c r="AA108" s="62">
        <f t="shared" si="36"/>
        <v>908.22042091618187</v>
      </c>
      <c r="AB108" s="8">
        <f t="shared" si="26"/>
        <v>-1.7437639296146744E-2</v>
      </c>
      <c r="AC108" s="8">
        <f t="shared" si="35"/>
        <v>885.94694727745457</v>
      </c>
      <c r="AD108" s="8">
        <f t="shared" si="20"/>
        <v>-8.555939698748358E-3</v>
      </c>
    </row>
    <row r="109" spans="1:30">
      <c r="A109" s="4">
        <v>37773</v>
      </c>
      <c r="B109" s="3">
        <v>108</v>
      </c>
      <c r="C109" s="8">
        <v>13.2</v>
      </c>
      <c r="D109" s="8">
        <f t="shared" si="21"/>
        <v>-0.20000000000000107</v>
      </c>
      <c r="E109" s="8"/>
      <c r="F109" s="8"/>
      <c r="G109" s="8">
        <v>13</v>
      </c>
      <c r="H109" s="8">
        <f t="shared" si="31"/>
        <v>9.9999999999999645E-2</v>
      </c>
      <c r="I109" s="8">
        <v>908</v>
      </c>
      <c r="J109" s="8">
        <f t="shared" si="23"/>
        <v>1.6797312430011199E-2</v>
      </c>
      <c r="K109" s="8"/>
      <c r="L109" s="8"/>
      <c r="M109" s="8">
        <v>841.5</v>
      </c>
      <c r="N109" s="8">
        <f t="shared" si="32"/>
        <v>1.1884953648683473E-4</v>
      </c>
      <c r="O109" s="8"/>
      <c r="P109" s="8"/>
      <c r="Q109" s="8"/>
      <c r="R109" s="8"/>
      <c r="S109" s="8">
        <f>Regressões!$C$25+Regressões!$C$26*'Plan Cálculo'!G109</f>
        <v>12.58139670892621</v>
      </c>
      <c r="T109" s="8">
        <f t="shared" si="33"/>
        <v>5.6136112237338054E-2</v>
      </c>
      <c r="U109" s="8">
        <f>Regressões!$C$35+Regressões!$C$36*'Plan Cálculo'!M109</f>
        <v>923.51356688741339</v>
      </c>
      <c r="V109" s="8">
        <f t="shared" si="34"/>
        <v>7.8754427739358431E-5</v>
      </c>
      <c r="W109" s="12">
        <f t="shared" si="37"/>
        <v>12.890698354463105</v>
      </c>
      <c r="X109" s="8">
        <f t="shared" si="25"/>
        <v>-7.1931943881331506E-2</v>
      </c>
      <c r="Y109" s="8">
        <f t="shared" si="38"/>
        <v>12.927132236308736</v>
      </c>
      <c r="Z109" s="8">
        <f t="shared" si="25"/>
        <v>-1.4621295920887789E-2</v>
      </c>
      <c r="AA109" s="62">
        <f t="shared" si="36"/>
        <v>915.75678344370669</v>
      </c>
      <c r="AB109" s="8">
        <f t="shared" si="26"/>
        <v>8.297944368969818E-3</v>
      </c>
      <c r="AC109" s="8">
        <f t="shared" si="35"/>
        <v>891.00452229580458</v>
      </c>
      <c r="AD109" s="8">
        <f t="shared" si="20"/>
        <v>5.7086657772139849E-3</v>
      </c>
    </row>
    <row r="110" spans="1:30">
      <c r="A110" s="4">
        <v>37803</v>
      </c>
      <c r="B110" s="3">
        <v>109</v>
      </c>
      <c r="C110" s="8">
        <v>12.7</v>
      </c>
      <c r="D110" s="8">
        <f t="shared" si="21"/>
        <v>-0.5</v>
      </c>
      <c r="E110" s="8"/>
      <c r="F110" s="8"/>
      <c r="G110" s="8">
        <v>12.8</v>
      </c>
      <c r="H110" s="8">
        <f t="shared" si="31"/>
        <v>-0.19999999999999929</v>
      </c>
      <c r="I110" s="8">
        <v>890</v>
      </c>
      <c r="J110" s="8">
        <f t="shared" si="23"/>
        <v>-1.9823788546255508E-2</v>
      </c>
      <c r="K110" s="8"/>
      <c r="L110" s="8"/>
      <c r="M110" s="8">
        <v>840.6</v>
      </c>
      <c r="N110" s="8">
        <f t="shared" si="32"/>
        <v>-1.069518716577513E-3</v>
      </c>
      <c r="O110" s="8"/>
      <c r="P110" s="8"/>
      <c r="Q110" s="8"/>
      <c r="R110" s="8"/>
      <c r="S110" s="8">
        <f>Regressões!$C$25+Regressões!$C$26*'Plan Cálculo'!G110</f>
        <v>12.469124484451534</v>
      </c>
      <c r="T110" s="8">
        <f t="shared" si="33"/>
        <v>-0.11227222447467611</v>
      </c>
      <c r="U110" s="8">
        <f>Regressões!$C$35+Regressões!$C$36*'Plan Cálculo'!M110</f>
        <v>922.85904139196634</v>
      </c>
      <c r="V110" s="8">
        <f t="shared" si="34"/>
        <v>-7.0873403371110458E-4</v>
      </c>
      <c r="W110" s="12">
        <f t="shared" si="37"/>
        <v>12.584562242225767</v>
      </c>
      <c r="X110" s="8">
        <f t="shared" si="25"/>
        <v>-0.30613611223733805</v>
      </c>
      <c r="Y110" s="8">
        <f t="shared" si="38"/>
        <v>12.656374828150511</v>
      </c>
      <c r="Z110" s="8">
        <f t="shared" si="25"/>
        <v>-0.27075740815822513</v>
      </c>
      <c r="AA110" s="62">
        <f t="shared" si="36"/>
        <v>906.42952069598323</v>
      </c>
      <c r="AB110" s="8">
        <f t="shared" si="26"/>
        <v>-1.0185305657958941E-2</v>
      </c>
      <c r="AC110" s="8">
        <f t="shared" si="35"/>
        <v>884.48634713065542</v>
      </c>
      <c r="AD110" s="8">
        <f t="shared" si="20"/>
        <v>-7.3155354457170654E-3</v>
      </c>
    </row>
    <row r="111" spans="1:30">
      <c r="A111" s="4">
        <v>37834</v>
      </c>
      <c r="B111" s="3">
        <v>110</v>
      </c>
      <c r="C111" s="8">
        <v>12.9</v>
      </c>
      <c r="D111" s="8">
        <f t="shared" si="21"/>
        <v>0.20000000000000107</v>
      </c>
      <c r="E111" s="8"/>
      <c r="F111" s="8"/>
      <c r="G111" s="8">
        <v>13.1</v>
      </c>
      <c r="H111" s="8">
        <f t="shared" si="31"/>
        <v>0.29999999999999893</v>
      </c>
      <c r="I111" s="8">
        <v>931</v>
      </c>
      <c r="J111" s="8">
        <f t="shared" si="23"/>
        <v>4.6067415730337076E-2</v>
      </c>
      <c r="K111" s="8"/>
      <c r="L111" s="8"/>
      <c r="M111" s="8">
        <v>825.9</v>
      </c>
      <c r="N111" s="8">
        <f t="shared" si="32"/>
        <v>-1.7487508922198483E-2</v>
      </c>
      <c r="O111" s="8"/>
      <c r="P111" s="8"/>
      <c r="Q111" s="8"/>
      <c r="R111" s="8"/>
      <c r="S111" s="8">
        <f>Regressões!$C$25+Regressões!$C$26*'Plan Cálculo'!G111</f>
        <v>12.637532821163546</v>
      </c>
      <c r="T111" s="8">
        <f t="shared" si="33"/>
        <v>0.16840833671201239</v>
      </c>
      <c r="U111" s="8">
        <f>Regressões!$C$35+Regressões!$C$36*'Plan Cálculo'!M111</f>
        <v>912.16845829966508</v>
      </c>
      <c r="V111" s="8">
        <f t="shared" si="34"/>
        <v>-1.158419933360186E-2</v>
      </c>
      <c r="W111" s="12">
        <f t="shared" si="37"/>
        <v>12.768766410581772</v>
      </c>
      <c r="X111" s="8">
        <f t="shared" si="25"/>
        <v>0.18420416835600584</v>
      </c>
      <c r="Y111" s="8">
        <f t="shared" si="38"/>
        <v>12.879177607054515</v>
      </c>
      <c r="Z111" s="8">
        <f t="shared" si="25"/>
        <v>0.22280277890400413</v>
      </c>
      <c r="AA111" s="62">
        <f t="shared" si="36"/>
        <v>921.58422914983248</v>
      </c>
      <c r="AB111" s="8">
        <f t="shared" si="26"/>
        <v>1.6719124992986792E-2</v>
      </c>
      <c r="AC111" s="8">
        <f t="shared" si="35"/>
        <v>889.68948609988831</v>
      </c>
      <c r="AD111" s="8">
        <f t="shared" si="20"/>
        <v>5.8826673652027477E-3</v>
      </c>
    </row>
    <row r="112" spans="1:30">
      <c r="A112" s="4">
        <v>37865</v>
      </c>
      <c r="B112" s="3">
        <v>111</v>
      </c>
      <c r="C112" s="8">
        <v>13.2</v>
      </c>
      <c r="D112" s="8">
        <f t="shared" si="21"/>
        <v>0.29999999999999893</v>
      </c>
      <c r="E112" s="8"/>
      <c r="F112" s="8"/>
      <c r="G112" s="8">
        <v>13</v>
      </c>
      <c r="H112" s="8">
        <f t="shared" si="31"/>
        <v>-9.9999999999999645E-2</v>
      </c>
      <c r="I112" s="8">
        <v>901</v>
      </c>
      <c r="J112" s="8">
        <f t="shared" si="23"/>
        <v>-3.2223415682062301E-2</v>
      </c>
      <c r="K112" s="8"/>
      <c r="L112" s="8"/>
      <c r="M112" s="8">
        <v>821.6</v>
      </c>
      <c r="N112" s="8">
        <f t="shared" si="32"/>
        <v>-5.2064414578035529E-3</v>
      </c>
      <c r="O112" s="8"/>
      <c r="P112" s="8"/>
      <c r="Q112" s="8"/>
      <c r="R112" s="8"/>
      <c r="S112" s="8">
        <f>Regressões!$C$25+Regressões!$C$26*'Plan Cálculo'!G112</f>
        <v>12.58139670892621</v>
      </c>
      <c r="T112" s="8">
        <f t="shared" si="33"/>
        <v>-5.6136112237336278E-2</v>
      </c>
      <c r="U112" s="8">
        <f>Regressões!$C$35+Regressões!$C$36*'Plan Cálculo'!M112</f>
        <v>909.04128093252939</v>
      </c>
      <c r="V112" s="8">
        <f t="shared" si="34"/>
        <v>-3.428289301917901E-3</v>
      </c>
      <c r="W112" s="12">
        <f t="shared" si="37"/>
        <v>12.890698354463105</v>
      </c>
      <c r="X112" s="8">
        <f t="shared" si="25"/>
        <v>0.12193194388133222</v>
      </c>
      <c r="Y112" s="8">
        <f t="shared" si="38"/>
        <v>12.927132236308736</v>
      </c>
      <c r="Z112" s="8">
        <f t="shared" si="25"/>
        <v>4.7954629254221004E-2</v>
      </c>
      <c r="AA112" s="62">
        <f t="shared" si="36"/>
        <v>905.02064046626469</v>
      </c>
      <c r="AB112" s="8">
        <f t="shared" si="26"/>
        <v>-1.7972951532436495E-2</v>
      </c>
      <c r="AC112" s="8">
        <f t="shared" si="35"/>
        <v>877.2137603108431</v>
      </c>
      <c r="AD112" s="8">
        <f t="shared" si="20"/>
        <v>-1.4022561785836956E-2</v>
      </c>
    </row>
    <row r="113" spans="1:30">
      <c r="A113" s="4">
        <v>37895</v>
      </c>
      <c r="B113" s="3">
        <v>112</v>
      </c>
      <c r="C113" s="8">
        <v>13.2</v>
      </c>
      <c r="D113" s="8">
        <f t="shared" si="21"/>
        <v>0</v>
      </c>
      <c r="E113" s="8"/>
      <c r="F113" s="8"/>
      <c r="G113" s="8">
        <v>13</v>
      </c>
      <c r="H113" s="8">
        <f t="shared" si="31"/>
        <v>0</v>
      </c>
      <c r="I113" s="8">
        <v>976</v>
      </c>
      <c r="J113" s="8">
        <f t="shared" si="23"/>
        <v>8.324084350721421E-2</v>
      </c>
      <c r="K113" s="8"/>
      <c r="L113" s="8"/>
      <c r="M113" s="8">
        <v>828.3</v>
      </c>
      <c r="N113" s="8">
        <f t="shared" si="32"/>
        <v>8.1548198636805392E-3</v>
      </c>
      <c r="O113" s="8"/>
      <c r="P113" s="8"/>
      <c r="Q113" s="8"/>
      <c r="R113" s="8"/>
      <c r="S113" s="8">
        <f>Regressões!$C$25+Regressões!$C$26*'Plan Cálculo'!G113</f>
        <v>12.58139670892621</v>
      </c>
      <c r="T113" s="8">
        <f t="shared" si="33"/>
        <v>0</v>
      </c>
      <c r="U113" s="8">
        <f>Regressões!$C$35+Regressões!$C$36*'Plan Cálculo'!M113</f>
        <v>913.91385962085712</v>
      </c>
      <c r="V113" s="8">
        <f t="shared" si="34"/>
        <v>5.3601291718339316E-3</v>
      </c>
      <c r="W113" s="12">
        <f t="shared" si="37"/>
        <v>12.890698354463105</v>
      </c>
      <c r="X113" s="8">
        <f t="shared" si="25"/>
        <v>0</v>
      </c>
      <c r="Y113" s="8">
        <f t="shared" si="38"/>
        <v>12.927132236308736</v>
      </c>
      <c r="Z113" s="8">
        <f t="shared" si="25"/>
        <v>0</v>
      </c>
      <c r="AA113" s="62">
        <f t="shared" si="36"/>
        <v>944.95692981042862</v>
      </c>
      <c r="AB113" s="8">
        <f t="shared" si="26"/>
        <v>4.412749009082139E-2</v>
      </c>
      <c r="AC113" s="8">
        <f t="shared" si="35"/>
        <v>906.07128654028566</v>
      </c>
      <c r="AD113" s="8">
        <f t="shared" si="20"/>
        <v>3.2896800683127468E-2</v>
      </c>
    </row>
    <row r="114" spans="1:30">
      <c r="A114" s="4">
        <v>37926</v>
      </c>
      <c r="B114" s="3">
        <v>113</v>
      </c>
      <c r="C114" s="8">
        <v>12.6</v>
      </c>
      <c r="D114" s="8">
        <f t="shared" si="21"/>
        <v>-0.59999999999999964</v>
      </c>
      <c r="E114" s="8"/>
      <c r="F114" s="8"/>
      <c r="G114" s="8">
        <v>12.2</v>
      </c>
      <c r="H114" s="8">
        <f t="shared" si="31"/>
        <v>-0.80000000000000071</v>
      </c>
      <c r="I114" s="8">
        <v>991</v>
      </c>
      <c r="J114" s="8">
        <f t="shared" si="23"/>
        <v>1.5368852459016393E-2</v>
      </c>
      <c r="K114" s="8"/>
      <c r="L114" s="8"/>
      <c r="M114" s="8">
        <v>859.9</v>
      </c>
      <c r="N114" s="8">
        <f t="shared" si="32"/>
        <v>3.8150428588675629E-2</v>
      </c>
      <c r="O114" s="8"/>
      <c r="P114" s="8"/>
      <c r="Q114" s="8"/>
      <c r="R114" s="8"/>
      <c r="S114" s="8">
        <f>Regressões!$C$25+Regressões!$C$26*'Plan Cálculo'!G114</f>
        <v>12.132307811027509</v>
      </c>
      <c r="T114" s="8">
        <f t="shared" si="33"/>
        <v>-0.44908889789870088</v>
      </c>
      <c r="U114" s="8">
        <f>Regressões!$C$35+Regressões!$C$36*'Plan Cálculo'!M114</f>
        <v>936.89497701655228</v>
      </c>
      <c r="V114" s="8">
        <f t="shared" si="34"/>
        <v>2.5145824361640614E-2</v>
      </c>
      <c r="W114" s="12">
        <f t="shared" si="37"/>
        <v>12.366153905513755</v>
      </c>
      <c r="X114" s="8">
        <f t="shared" si="25"/>
        <v>-0.52454444894934937</v>
      </c>
      <c r="Y114" s="8">
        <f t="shared" si="38"/>
        <v>12.310769270342504</v>
      </c>
      <c r="Z114" s="8">
        <f t="shared" si="25"/>
        <v>-0.61636296596623197</v>
      </c>
      <c r="AA114" s="62">
        <f t="shared" si="36"/>
        <v>963.94748850827614</v>
      </c>
      <c r="AB114" s="8">
        <f t="shared" si="26"/>
        <v>2.0096745257646067E-2</v>
      </c>
      <c r="AC114" s="8">
        <f t="shared" si="35"/>
        <v>929.26499233885079</v>
      </c>
      <c r="AD114" s="8">
        <f t="shared" si="20"/>
        <v>2.5598102647229067E-2</v>
      </c>
    </row>
    <row r="115" spans="1:30">
      <c r="A115" s="4">
        <v>37956</v>
      </c>
      <c r="B115" s="3">
        <v>114</v>
      </c>
      <c r="C115" s="8">
        <v>12</v>
      </c>
      <c r="D115" s="8">
        <f t="shared" si="21"/>
        <v>-0.59999999999999964</v>
      </c>
      <c r="E115" s="8"/>
      <c r="F115" s="8"/>
      <c r="G115" s="8">
        <v>10.9</v>
      </c>
      <c r="H115" s="8">
        <f t="shared" si="31"/>
        <v>-1.2999999999999989</v>
      </c>
      <c r="I115" s="8">
        <v>976</v>
      </c>
      <c r="J115" s="8">
        <f t="shared" si="23"/>
        <v>-1.5136226034308779E-2</v>
      </c>
      <c r="K115" s="8"/>
      <c r="L115" s="8"/>
      <c r="M115" s="8">
        <v>1004</v>
      </c>
      <c r="N115" s="8">
        <f t="shared" si="32"/>
        <v>0.1675776253052681</v>
      </c>
      <c r="O115" s="8"/>
      <c r="P115" s="8"/>
      <c r="Q115" s="8"/>
      <c r="R115" s="8"/>
      <c r="S115" s="8">
        <f>Regressões!$C$25+Regressões!$C$26*'Plan Cálculo'!G115</f>
        <v>11.40253835194212</v>
      </c>
      <c r="T115" s="8">
        <f t="shared" si="33"/>
        <v>-0.72976945908538937</v>
      </c>
      <c r="U115" s="8">
        <f>Regressões!$C$35+Regressões!$C$36*'Plan Cálculo'!M115</f>
        <v>1041.6917813431239</v>
      </c>
      <c r="V115" s="8">
        <f t="shared" si="34"/>
        <v>0.11185544473755908</v>
      </c>
      <c r="W115" s="12">
        <f t="shared" si="37"/>
        <v>11.70126917597106</v>
      </c>
      <c r="X115" s="8">
        <f t="shared" si="25"/>
        <v>-0.6648847295426954</v>
      </c>
      <c r="Y115" s="8">
        <f t="shared" si="38"/>
        <v>11.434179450647372</v>
      </c>
      <c r="Z115" s="8">
        <f t="shared" si="25"/>
        <v>-0.87658981969513228</v>
      </c>
      <c r="AA115" s="62">
        <f t="shared" si="36"/>
        <v>1008.845890671562</v>
      </c>
      <c r="AB115" s="8">
        <f t="shared" si="26"/>
        <v>4.6577643179263641E-2</v>
      </c>
      <c r="AC115" s="8">
        <f t="shared" si="35"/>
        <v>1007.2305937810412</v>
      </c>
      <c r="AD115" s="8">
        <f t="shared" si="20"/>
        <v>8.3900289029462033E-2</v>
      </c>
    </row>
    <row r="116" spans="1:30">
      <c r="A116" s="4">
        <v>37987</v>
      </c>
      <c r="B116" s="3">
        <v>115</v>
      </c>
      <c r="C116" s="8">
        <v>11.9</v>
      </c>
      <c r="D116" s="8">
        <f t="shared" si="21"/>
        <v>-9.9999999999999645E-2</v>
      </c>
      <c r="E116" s="8"/>
      <c r="F116" s="8"/>
      <c r="G116" s="8">
        <v>11.7</v>
      </c>
      <c r="H116" s="8">
        <f t="shared" si="31"/>
        <v>0.79999999999999893</v>
      </c>
      <c r="I116" s="8">
        <v>963</v>
      </c>
      <c r="J116" s="8">
        <f t="shared" si="23"/>
        <v>-1.331967213114754E-2</v>
      </c>
      <c r="K116" s="8"/>
      <c r="L116" s="8"/>
      <c r="M116" s="8">
        <v>854.8</v>
      </c>
      <c r="N116" s="8">
        <f t="shared" si="32"/>
        <v>-0.14860557768924307</v>
      </c>
      <c r="O116" s="8"/>
      <c r="P116" s="8"/>
      <c r="Q116" s="8"/>
      <c r="R116" s="8"/>
      <c r="S116" s="8">
        <f>Regressões!$C$25+Regressões!$C$26*'Plan Cálculo'!G116</f>
        <v>11.851627249840821</v>
      </c>
      <c r="T116" s="8">
        <f t="shared" si="33"/>
        <v>0.44908889789870088</v>
      </c>
      <c r="U116" s="8">
        <f>Regressões!$C$35+Regressões!$C$36*'Plan Cálculo'!M116</f>
        <v>933.1859992090192</v>
      </c>
      <c r="V116" s="8">
        <f t="shared" si="34"/>
        <v>-0.10416303946854688</v>
      </c>
      <c r="W116" s="12">
        <f t="shared" si="37"/>
        <v>11.875813624920411</v>
      </c>
      <c r="X116" s="8">
        <f t="shared" si="25"/>
        <v>0.17454444894935151</v>
      </c>
      <c r="Y116" s="8">
        <f t="shared" si="38"/>
        <v>11.817209083280275</v>
      </c>
      <c r="Z116" s="8">
        <f t="shared" si="25"/>
        <v>0.38302963263290302</v>
      </c>
      <c r="AA116" s="62">
        <f t="shared" si="36"/>
        <v>948.0929996045096</v>
      </c>
      <c r="AB116" s="8">
        <f t="shared" si="26"/>
        <v>-6.022018985140612E-2</v>
      </c>
      <c r="AC116" s="8">
        <f t="shared" si="35"/>
        <v>916.99533306967305</v>
      </c>
      <c r="AD116" s="8">
        <f t="shared" si="20"/>
        <v>-8.9587489963578404E-2</v>
      </c>
    </row>
    <row r="117" spans="1:30">
      <c r="A117" s="4">
        <v>38018</v>
      </c>
      <c r="B117" s="3">
        <v>116</v>
      </c>
      <c r="C117" s="8">
        <v>12.6</v>
      </c>
      <c r="D117" s="8">
        <f t="shared" si="21"/>
        <v>0.69999999999999929</v>
      </c>
      <c r="E117" s="8"/>
      <c r="F117" s="8"/>
      <c r="G117" s="8">
        <v>12</v>
      </c>
      <c r="H117" s="8">
        <f t="shared" si="31"/>
        <v>0.30000000000000071</v>
      </c>
      <c r="I117" s="8">
        <v>910</v>
      </c>
      <c r="J117" s="8">
        <f t="shared" si="23"/>
        <v>-5.5036344755970926E-2</v>
      </c>
      <c r="K117" s="8"/>
      <c r="L117" s="8"/>
      <c r="M117" s="8">
        <v>863</v>
      </c>
      <c r="N117" s="8">
        <f t="shared" si="32"/>
        <v>9.592887225081944E-3</v>
      </c>
      <c r="O117" s="8"/>
      <c r="P117" s="8"/>
      <c r="Q117" s="8"/>
      <c r="R117" s="8"/>
      <c r="S117" s="8">
        <f>Regressões!$C$25+Regressões!$C$26*'Plan Cálculo'!G117</f>
        <v>12.020035586552833</v>
      </c>
      <c r="T117" s="8">
        <f t="shared" si="33"/>
        <v>0.16840833671201239</v>
      </c>
      <c r="U117" s="8">
        <f>Regressões!$C$35+Regressões!$C$36*'Plan Cálculo'!M117</f>
        <v>939.14945372309205</v>
      </c>
      <c r="V117" s="8">
        <f t="shared" si="34"/>
        <v>6.3904243303345241E-3</v>
      </c>
      <c r="W117" s="12">
        <f t="shared" si="37"/>
        <v>12.310017793276415</v>
      </c>
      <c r="X117" s="8">
        <f t="shared" si="25"/>
        <v>0.43420416835600406</v>
      </c>
      <c r="Y117" s="8">
        <f t="shared" si="38"/>
        <v>12.206678528850944</v>
      </c>
      <c r="Z117" s="8">
        <f t="shared" si="25"/>
        <v>0.38946944557066843</v>
      </c>
      <c r="AA117" s="62">
        <f t="shared" si="36"/>
        <v>924.57472686154597</v>
      </c>
      <c r="AB117" s="8">
        <f t="shared" si="26"/>
        <v>-2.4805871104178721E-2</v>
      </c>
      <c r="AC117" s="8">
        <f t="shared" si="35"/>
        <v>904.04981790769727</v>
      </c>
      <c r="AD117" s="8">
        <f t="shared" si="20"/>
        <v>-1.411731848038989E-2</v>
      </c>
    </row>
    <row r="118" spans="1:30">
      <c r="A118" s="4">
        <v>38047</v>
      </c>
      <c r="B118" s="3">
        <v>117</v>
      </c>
      <c r="C118" s="8">
        <v>13.3</v>
      </c>
      <c r="D118" s="8">
        <f t="shared" si="21"/>
        <v>0.70000000000000107</v>
      </c>
      <c r="E118" s="8"/>
      <c r="F118" s="8"/>
      <c r="G118" s="8">
        <v>12.8</v>
      </c>
      <c r="H118" s="8">
        <f t="shared" si="31"/>
        <v>0.80000000000000071</v>
      </c>
      <c r="I118" s="8">
        <v>950</v>
      </c>
      <c r="J118" s="8">
        <f t="shared" si="23"/>
        <v>4.3956043956043959E-2</v>
      </c>
      <c r="K118" s="8"/>
      <c r="L118" s="8"/>
      <c r="M118" s="8">
        <v>863.3</v>
      </c>
      <c r="N118" s="8">
        <f t="shared" si="32"/>
        <v>3.4762456546924049E-4</v>
      </c>
      <c r="O118" s="8"/>
      <c r="P118" s="8"/>
      <c r="Q118" s="8"/>
      <c r="R118" s="8"/>
      <c r="S118" s="8">
        <f>Regressões!$C$25+Regressões!$C$26*'Plan Cálculo'!G118</f>
        <v>12.469124484451534</v>
      </c>
      <c r="T118" s="8">
        <f t="shared" si="33"/>
        <v>0.44908889789870088</v>
      </c>
      <c r="U118" s="8">
        <f>Regressões!$C$35+Regressões!$C$36*'Plan Cálculo'!M118</f>
        <v>939.36762888824092</v>
      </c>
      <c r="V118" s="8">
        <f t="shared" si="34"/>
        <v>2.3231144338523228E-4</v>
      </c>
      <c r="W118" s="12">
        <f t="shared" si="37"/>
        <v>12.884562242225767</v>
      </c>
      <c r="X118" s="8">
        <f t="shared" si="25"/>
        <v>0.57454444894935186</v>
      </c>
      <c r="Y118" s="8">
        <f t="shared" si="38"/>
        <v>12.856374828150512</v>
      </c>
      <c r="Z118" s="8">
        <f t="shared" si="25"/>
        <v>0.64969629929956874</v>
      </c>
      <c r="AA118" s="62">
        <f t="shared" si="36"/>
        <v>944.68381444412046</v>
      </c>
      <c r="AB118" s="8">
        <f t="shared" si="26"/>
        <v>2.1749553603778966E-2</v>
      </c>
      <c r="AC118" s="8">
        <f t="shared" si="35"/>
        <v>917.55587629608033</v>
      </c>
      <c r="AD118" s="8">
        <f t="shared" si="20"/>
        <v>1.4939506784748903E-2</v>
      </c>
    </row>
    <row r="119" spans="1:30">
      <c r="A119" s="4">
        <v>38078</v>
      </c>
      <c r="B119" s="3">
        <v>118</v>
      </c>
      <c r="C119" s="8">
        <v>13.2</v>
      </c>
      <c r="D119" s="8">
        <f t="shared" si="21"/>
        <v>-0.10000000000000142</v>
      </c>
      <c r="E119" s="8"/>
      <c r="F119" s="8"/>
      <c r="G119" s="8">
        <v>13.1</v>
      </c>
      <c r="H119" s="8">
        <f t="shared" si="31"/>
        <v>0.29999999999999893</v>
      </c>
      <c r="I119" s="8">
        <v>955</v>
      </c>
      <c r="J119" s="8">
        <f t="shared" si="23"/>
        <v>5.263157894736842E-3</v>
      </c>
      <c r="K119" s="8"/>
      <c r="L119" s="8"/>
      <c r="M119" s="8">
        <v>858.2</v>
      </c>
      <c r="N119" s="8">
        <f t="shared" si="32"/>
        <v>-5.9075639986098799E-3</v>
      </c>
      <c r="O119" s="8"/>
      <c r="P119" s="8"/>
      <c r="Q119" s="8"/>
      <c r="R119" s="8"/>
      <c r="S119" s="8">
        <f>Regressões!$C$25+Regressões!$C$26*'Plan Cálculo'!G119</f>
        <v>12.637532821163546</v>
      </c>
      <c r="T119" s="8">
        <f t="shared" si="33"/>
        <v>0.16840833671201239</v>
      </c>
      <c r="U119" s="8">
        <f>Regressões!$C$35+Regressões!$C$36*'Plan Cálculo'!M119</f>
        <v>935.65865108070795</v>
      </c>
      <c r="V119" s="8">
        <f t="shared" si="34"/>
        <v>-3.9483772843254186E-3</v>
      </c>
      <c r="W119" s="12">
        <f t="shared" si="37"/>
        <v>12.918766410581773</v>
      </c>
      <c r="X119" s="8">
        <f t="shared" si="25"/>
        <v>3.4204168356005482E-2</v>
      </c>
      <c r="Y119" s="8">
        <f t="shared" si="38"/>
        <v>12.979177607054515</v>
      </c>
      <c r="Z119" s="8">
        <f t="shared" si="25"/>
        <v>0.12280277890400271</v>
      </c>
      <c r="AA119" s="62">
        <f t="shared" si="36"/>
        <v>945.32932554035392</v>
      </c>
      <c r="AB119" s="8">
        <f t="shared" si="26"/>
        <v>6.8330915208206515E-4</v>
      </c>
      <c r="AC119" s="8">
        <f t="shared" si="35"/>
        <v>916.2862170269027</v>
      </c>
      <c r="AD119" s="8">
        <f t="shared" si="20"/>
        <v>-1.3837405459195434E-3</v>
      </c>
    </row>
    <row r="120" spans="1:30">
      <c r="A120" s="4">
        <v>38108</v>
      </c>
      <c r="B120" s="3">
        <v>119</v>
      </c>
      <c r="C120" s="8">
        <v>12.3</v>
      </c>
      <c r="D120" s="8">
        <f t="shared" si="21"/>
        <v>-0.89999999999999858</v>
      </c>
      <c r="E120" s="8"/>
      <c r="F120" s="8"/>
      <c r="G120" s="8">
        <v>12.2</v>
      </c>
      <c r="H120" s="8">
        <f t="shared" si="31"/>
        <v>-0.90000000000000036</v>
      </c>
      <c r="I120" s="8">
        <v>1010</v>
      </c>
      <c r="J120" s="8">
        <f t="shared" si="23"/>
        <v>5.7591623036649213E-2</v>
      </c>
      <c r="K120" s="8"/>
      <c r="L120" s="8"/>
      <c r="M120" s="8">
        <v>876.7</v>
      </c>
      <c r="N120" s="8">
        <f t="shared" si="32"/>
        <v>2.1556746679095781E-2</v>
      </c>
      <c r="O120" s="8"/>
      <c r="P120" s="8"/>
      <c r="Q120" s="8"/>
      <c r="R120" s="8"/>
      <c r="S120" s="8">
        <f>Regressões!$C$25+Regressões!$C$26*'Plan Cálculo'!G120</f>
        <v>12.132307811027509</v>
      </c>
      <c r="T120" s="8">
        <f t="shared" si="33"/>
        <v>-0.50522501013603716</v>
      </c>
      <c r="U120" s="8">
        <f>Regressões!$C$35+Regressões!$C$36*'Plan Cálculo'!M120</f>
        <v>949.11278626489661</v>
      </c>
      <c r="V120" s="8">
        <f t="shared" si="34"/>
        <v>1.4379320031561523E-2</v>
      </c>
      <c r="W120" s="12">
        <f t="shared" si="37"/>
        <v>12.216153905513755</v>
      </c>
      <c r="X120" s="8">
        <f t="shared" si="25"/>
        <v>-0.70261250506801787</v>
      </c>
      <c r="Y120" s="8">
        <f t="shared" si="38"/>
        <v>12.210769270342503</v>
      </c>
      <c r="Z120" s="8">
        <f t="shared" si="25"/>
        <v>-0.76840833671201203</v>
      </c>
      <c r="AA120" s="62">
        <f t="shared" si="36"/>
        <v>979.55639313244831</v>
      </c>
      <c r="AB120" s="8">
        <f t="shared" si="26"/>
        <v>3.6206501445969701E-2</v>
      </c>
      <c r="AC120" s="8">
        <f t="shared" si="35"/>
        <v>945.27092875496555</v>
      </c>
      <c r="AD120" s="8">
        <f t="shared" si="20"/>
        <v>3.1632814277301129E-2</v>
      </c>
    </row>
    <row r="121" spans="1:30">
      <c r="A121" s="4">
        <v>38139</v>
      </c>
      <c r="B121" s="3">
        <v>120</v>
      </c>
      <c r="C121" s="8">
        <v>11.8</v>
      </c>
      <c r="D121" s="8">
        <f t="shared" si="21"/>
        <v>-0.5</v>
      </c>
      <c r="E121" s="8"/>
      <c r="F121" s="8"/>
      <c r="G121" s="8">
        <v>11.7</v>
      </c>
      <c r="H121" s="8">
        <f t="shared" si="31"/>
        <v>-0.5</v>
      </c>
      <c r="I121" s="8">
        <v>1007</v>
      </c>
      <c r="J121" s="8">
        <f t="shared" si="23"/>
        <v>-2.9702970297029703E-3</v>
      </c>
      <c r="K121" s="8"/>
      <c r="L121" s="8"/>
      <c r="M121" s="8">
        <v>894.4</v>
      </c>
      <c r="N121" s="8">
        <f t="shared" si="32"/>
        <v>2.0189346412683849E-2</v>
      </c>
      <c r="O121" s="8"/>
      <c r="P121" s="8"/>
      <c r="Q121" s="8"/>
      <c r="R121" s="8"/>
      <c r="S121" s="8">
        <f>Regressões!$C$25+Regressões!$C$26*'Plan Cálculo'!G121</f>
        <v>11.851627249840821</v>
      </c>
      <c r="T121" s="8">
        <f t="shared" si="33"/>
        <v>-0.28068056118668849</v>
      </c>
      <c r="U121" s="8">
        <f>Regressões!$C$35+Regressões!$C$36*'Plan Cálculo'!M121</f>
        <v>961.98512100868777</v>
      </c>
      <c r="V121" s="8">
        <f t="shared" si="34"/>
        <v>1.3562492182249981E-2</v>
      </c>
      <c r="W121" s="12">
        <f t="shared" si="37"/>
        <v>11.825813624920411</v>
      </c>
      <c r="X121" s="8">
        <f t="shared" si="25"/>
        <v>-0.39034028059334425</v>
      </c>
      <c r="Y121" s="8">
        <f t="shared" si="38"/>
        <v>11.783875749946938</v>
      </c>
      <c r="Z121" s="8">
        <f t="shared" si="25"/>
        <v>-0.42689352039556461</v>
      </c>
      <c r="AA121" s="62">
        <f t="shared" si="36"/>
        <v>984.49256050434383</v>
      </c>
      <c r="AB121" s="8">
        <f t="shared" si="26"/>
        <v>5.0391865200435579E-3</v>
      </c>
      <c r="AC121" s="8">
        <f t="shared" si="35"/>
        <v>954.46170700289588</v>
      </c>
      <c r="AD121" s="8">
        <f t="shared" si="20"/>
        <v>9.7229037393921289E-3</v>
      </c>
    </row>
    <row r="122" spans="1:30">
      <c r="A122" s="4">
        <v>38169</v>
      </c>
      <c r="B122" s="3">
        <v>121</v>
      </c>
      <c r="C122" s="8">
        <v>11.7</v>
      </c>
      <c r="D122" s="8">
        <f t="shared" si="21"/>
        <v>-0.10000000000000142</v>
      </c>
      <c r="E122" s="8"/>
      <c r="F122" s="8"/>
      <c r="G122" s="8">
        <v>11.2</v>
      </c>
      <c r="H122" s="8">
        <f t="shared" si="31"/>
        <v>-0.5</v>
      </c>
      <c r="I122" s="8">
        <v>970</v>
      </c>
      <c r="J122" s="8">
        <f t="shared" si="23"/>
        <v>-3.6742800397219465E-2</v>
      </c>
      <c r="K122" s="8"/>
      <c r="L122" s="8"/>
      <c r="M122" s="8">
        <v>886.8</v>
      </c>
      <c r="N122" s="8">
        <f t="shared" si="32"/>
        <v>-8.4973166368515467E-3</v>
      </c>
      <c r="O122" s="8"/>
      <c r="P122" s="8"/>
      <c r="Q122" s="8"/>
      <c r="R122" s="8"/>
      <c r="S122" s="8">
        <f>Regressões!$C$25+Regressões!$C$26*'Plan Cálculo'!G122</f>
        <v>11.570946688654132</v>
      </c>
      <c r="T122" s="8">
        <f t="shared" si="33"/>
        <v>-0.28068056118668849</v>
      </c>
      <c r="U122" s="8">
        <f>Regressões!$C$35+Regressões!$C$36*'Plan Cálculo'!M122</f>
        <v>956.45801682491299</v>
      </c>
      <c r="V122" s="8">
        <f t="shared" si="34"/>
        <v>-5.7455194088442312E-3</v>
      </c>
      <c r="W122" s="12">
        <f t="shared" si="37"/>
        <v>11.635473344327066</v>
      </c>
      <c r="X122" s="8">
        <f t="shared" si="25"/>
        <v>-0.19034028059334496</v>
      </c>
      <c r="Y122" s="8">
        <f t="shared" si="38"/>
        <v>11.49031556288471</v>
      </c>
      <c r="Z122" s="8">
        <f t="shared" si="25"/>
        <v>-0.2935601870622282</v>
      </c>
      <c r="AA122" s="62">
        <f t="shared" si="36"/>
        <v>963.22900841245655</v>
      </c>
      <c r="AB122" s="8">
        <f t="shared" si="26"/>
        <v>-2.1598489358816701E-2</v>
      </c>
      <c r="AC122" s="8">
        <f t="shared" si="35"/>
        <v>937.75267227497113</v>
      </c>
      <c r="AD122" s="8">
        <f t="shared" si="20"/>
        <v>-1.7506238967294734E-2</v>
      </c>
    </row>
    <row r="123" spans="1:30">
      <c r="A123" s="4">
        <v>38200</v>
      </c>
      <c r="B123" s="3">
        <v>122</v>
      </c>
      <c r="C123" s="8">
        <v>11.7</v>
      </c>
      <c r="D123" s="8">
        <f t="shared" si="21"/>
        <v>0</v>
      </c>
      <c r="E123" s="8"/>
      <c r="F123" s="8"/>
      <c r="G123" s="8">
        <v>11.4</v>
      </c>
      <c r="H123" s="8">
        <f t="shared" si="31"/>
        <v>0.20000000000000107</v>
      </c>
      <c r="I123" s="8">
        <v>1007</v>
      </c>
      <c r="J123" s="8">
        <f t="shared" si="23"/>
        <v>3.814432989690722E-2</v>
      </c>
      <c r="K123" s="8"/>
      <c r="L123" s="8"/>
      <c r="M123" s="8">
        <v>904.3</v>
      </c>
      <c r="N123" s="8">
        <f t="shared" si="32"/>
        <v>1.9733874605322509E-2</v>
      </c>
      <c r="O123" s="8"/>
      <c r="P123" s="8"/>
      <c r="Q123" s="8"/>
      <c r="R123" s="8"/>
      <c r="S123" s="8">
        <f>Regressões!$C$25+Regressões!$C$26*'Plan Cálculo'!G123</f>
        <v>11.683218913128808</v>
      </c>
      <c r="T123" s="8">
        <f t="shared" si="33"/>
        <v>0.11227222447467611</v>
      </c>
      <c r="U123" s="8">
        <f>Regressões!$C$35+Regressões!$C$36*'Plan Cálculo'!M123</f>
        <v>969.18490145860483</v>
      </c>
      <c r="V123" s="8">
        <f t="shared" si="34"/>
        <v>1.3306265836884709E-2</v>
      </c>
      <c r="W123" s="12">
        <f t="shared" si="37"/>
        <v>11.691609456564404</v>
      </c>
      <c r="X123" s="8">
        <f t="shared" si="25"/>
        <v>5.6136112237338054E-2</v>
      </c>
      <c r="Y123" s="8">
        <f t="shared" si="38"/>
        <v>11.594406304376269</v>
      </c>
      <c r="Z123" s="8">
        <f t="shared" si="25"/>
        <v>0.10409074149155906</v>
      </c>
      <c r="AA123" s="62">
        <f t="shared" si="36"/>
        <v>988.09245072930241</v>
      </c>
      <c r="AB123" s="8">
        <f t="shared" si="26"/>
        <v>2.5812597107955131E-2</v>
      </c>
      <c r="AC123" s="8">
        <f t="shared" si="35"/>
        <v>960.16163381953493</v>
      </c>
      <c r="AD123" s="8">
        <f t="shared" si="20"/>
        <v>2.3896451811968776E-2</v>
      </c>
    </row>
    <row r="124" spans="1:30">
      <c r="A124" s="4">
        <v>38231</v>
      </c>
      <c r="B124" s="3">
        <v>123</v>
      </c>
      <c r="C124" s="8">
        <v>11.4</v>
      </c>
      <c r="D124" s="8">
        <f t="shared" si="21"/>
        <v>-0.29999999999999893</v>
      </c>
      <c r="E124" s="8"/>
      <c r="F124" s="8"/>
      <c r="G124" s="8">
        <v>10.9</v>
      </c>
      <c r="H124" s="8">
        <f t="shared" si="31"/>
        <v>-0.5</v>
      </c>
      <c r="I124" s="8">
        <v>982</v>
      </c>
      <c r="J124" s="8">
        <f t="shared" si="23"/>
        <v>-2.4826216484607744E-2</v>
      </c>
      <c r="K124" s="8"/>
      <c r="L124" s="8"/>
      <c r="M124" s="8">
        <v>894.7</v>
      </c>
      <c r="N124" s="8">
        <f t="shared" si="32"/>
        <v>-1.0615946035607553E-2</v>
      </c>
      <c r="O124" s="8"/>
      <c r="P124" s="8"/>
      <c r="Q124" s="8"/>
      <c r="R124" s="8"/>
      <c r="S124" s="8">
        <f>Regressões!$C$25+Regressões!$C$26*'Plan Cálculo'!G124</f>
        <v>11.40253835194212</v>
      </c>
      <c r="T124" s="8">
        <f t="shared" si="33"/>
        <v>-0.28068056118668849</v>
      </c>
      <c r="U124" s="8">
        <f>Regressões!$C$35+Regressões!$C$36*'Plan Cálculo'!M124</f>
        <v>962.20329617383686</v>
      </c>
      <c r="V124" s="8">
        <f t="shared" si="34"/>
        <v>-7.2035844494283624E-3</v>
      </c>
      <c r="W124" s="12">
        <f t="shared" si="37"/>
        <v>11.401269175971059</v>
      </c>
      <c r="X124" s="8">
        <f t="shared" si="25"/>
        <v>-0.2903402805933446</v>
      </c>
      <c r="Y124" s="8">
        <f t="shared" si="38"/>
        <v>11.234179450647373</v>
      </c>
      <c r="Z124" s="8">
        <f t="shared" si="25"/>
        <v>-0.3602268537288964</v>
      </c>
      <c r="AA124" s="62">
        <f t="shared" si="36"/>
        <v>972.10164808691843</v>
      </c>
      <c r="AB124" s="8">
        <f t="shared" si="26"/>
        <v>-1.6183508568030563E-2</v>
      </c>
      <c r="AC124" s="8">
        <f t="shared" si="35"/>
        <v>946.30109872461219</v>
      </c>
      <c r="AD124" s="8">
        <f t="shared" si="20"/>
        <v>-1.4435626884804133E-2</v>
      </c>
    </row>
    <row r="125" spans="1:30">
      <c r="A125" s="4">
        <v>38261</v>
      </c>
      <c r="B125" s="3">
        <v>124</v>
      </c>
      <c r="C125" s="8">
        <v>10.8</v>
      </c>
      <c r="D125" s="8">
        <f t="shared" si="21"/>
        <v>-0.59999999999999964</v>
      </c>
      <c r="E125" s="8"/>
      <c r="F125" s="8"/>
      <c r="G125" s="8">
        <v>10.5</v>
      </c>
      <c r="H125" s="8">
        <f t="shared" si="31"/>
        <v>-0.40000000000000036</v>
      </c>
      <c r="I125" s="8">
        <v>1057</v>
      </c>
      <c r="J125" s="8">
        <f t="shared" si="23"/>
        <v>7.637474541751528E-2</v>
      </c>
      <c r="K125" s="8"/>
      <c r="L125" s="8"/>
      <c r="M125" s="8">
        <v>908.1</v>
      </c>
      <c r="N125" s="8">
        <f t="shared" si="32"/>
        <v>1.4977087291829637E-2</v>
      </c>
      <c r="O125" s="8"/>
      <c r="P125" s="8"/>
      <c r="Q125" s="8"/>
      <c r="R125" s="8"/>
      <c r="S125" s="8">
        <f>Regressões!$C$25+Regressões!$C$26*'Plan Cálculo'!G125</f>
        <v>11.177993902992768</v>
      </c>
      <c r="T125" s="8">
        <f t="shared" si="33"/>
        <v>-0.22454444894935222</v>
      </c>
      <c r="U125" s="8">
        <f>Regressões!$C$35+Regressões!$C$36*'Plan Cálculo'!M125</f>
        <v>971.94845355049233</v>
      </c>
      <c r="V125" s="8">
        <f t="shared" si="34"/>
        <v>1.0127960915751069E-2</v>
      </c>
      <c r="W125" s="12">
        <f t="shared" si="37"/>
        <v>10.988996951496384</v>
      </c>
      <c r="X125" s="8">
        <f t="shared" si="25"/>
        <v>-0.41227222447467504</v>
      </c>
      <c r="Y125" s="8">
        <f t="shared" si="38"/>
        <v>10.825997967664255</v>
      </c>
      <c r="Z125" s="8">
        <f t="shared" si="25"/>
        <v>-0.40818148298311741</v>
      </c>
      <c r="AA125" s="62">
        <f t="shared" si="36"/>
        <v>1014.4742267752462</v>
      </c>
      <c r="AB125" s="8">
        <f t="shared" si="26"/>
        <v>4.3588629616785793E-2</v>
      </c>
      <c r="AC125" s="8">
        <f t="shared" si="35"/>
        <v>979.01615118349753</v>
      </c>
      <c r="AD125" s="8">
        <f t="shared" si="20"/>
        <v>3.4571504252692314E-2</v>
      </c>
    </row>
    <row r="126" spans="1:30">
      <c r="A126" s="4">
        <v>38292</v>
      </c>
      <c r="B126" s="3">
        <v>125</v>
      </c>
      <c r="C126" s="8">
        <v>10.4</v>
      </c>
      <c r="D126" s="8">
        <f t="shared" si="21"/>
        <v>-0.40000000000000036</v>
      </c>
      <c r="E126" s="8"/>
      <c r="F126" s="8"/>
      <c r="G126" s="8">
        <v>10.7</v>
      </c>
      <c r="H126" s="8">
        <f t="shared" si="31"/>
        <v>0.19999999999999929</v>
      </c>
      <c r="I126" s="8">
        <v>973</v>
      </c>
      <c r="J126" s="8">
        <f t="shared" si="23"/>
        <v>-7.9470198675496692E-2</v>
      </c>
      <c r="K126" s="8"/>
      <c r="L126" s="8"/>
      <c r="M126" s="8">
        <v>943.8</v>
      </c>
      <c r="N126" s="8">
        <f t="shared" si="32"/>
        <v>3.9312851007598203E-2</v>
      </c>
      <c r="O126" s="8"/>
      <c r="P126" s="8"/>
      <c r="Q126" s="8"/>
      <c r="R126" s="8"/>
      <c r="S126" s="8">
        <f>Regressões!$C$25+Regressões!$C$26*'Plan Cálculo'!G126</f>
        <v>11.290266127467444</v>
      </c>
      <c r="T126" s="8">
        <f t="shared" si="33"/>
        <v>0.11227222447467611</v>
      </c>
      <c r="U126" s="8">
        <f>Regressões!$C$35+Regressões!$C$36*'Plan Cálculo'!M126</f>
        <v>997.91129820322374</v>
      </c>
      <c r="V126" s="8">
        <f t="shared" si="34"/>
        <v>2.6712162108895876E-2</v>
      </c>
      <c r="W126" s="12">
        <f t="shared" si="37"/>
        <v>10.845133063733723</v>
      </c>
      <c r="X126" s="8">
        <f t="shared" si="25"/>
        <v>-0.14386388776266124</v>
      </c>
      <c r="Y126" s="8">
        <f t="shared" si="38"/>
        <v>10.79675537582248</v>
      </c>
      <c r="Z126" s="8">
        <f t="shared" si="25"/>
        <v>-2.9242591841775578E-2</v>
      </c>
      <c r="AA126" s="62">
        <f t="shared" si="36"/>
        <v>985.45564910161193</v>
      </c>
      <c r="AB126" s="8">
        <f t="shared" si="26"/>
        <v>-2.8604548945394964E-2</v>
      </c>
      <c r="AC126" s="8">
        <f t="shared" si="35"/>
        <v>971.57043273440797</v>
      </c>
      <c r="AD126" s="8">
        <f t="shared" si="20"/>
        <v>-7.6053070626962505E-3</v>
      </c>
    </row>
    <row r="127" spans="1:30">
      <c r="A127" s="4">
        <v>38322</v>
      </c>
      <c r="B127" s="3">
        <v>126</v>
      </c>
      <c r="C127" s="8">
        <v>10</v>
      </c>
      <c r="D127" s="8">
        <f t="shared" si="21"/>
        <v>-0.40000000000000036</v>
      </c>
      <c r="E127" s="8"/>
      <c r="F127" s="8"/>
      <c r="G127" s="8">
        <v>9.6</v>
      </c>
      <c r="H127" s="8">
        <f t="shared" si="31"/>
        <v>-1.0999999999999996</v>
      </c>
      <c r="I127" s="8">
        <v>989</v>
      </c>
      <c r="J127" s="8">
        <f t="shared" si="23"/>
        <v>1.644398766700925E-2</v>
      </c>
      <c r="K127" s="8"/>
      <c r="L127" s="8"/>
      <c r="M127" s="8">
        <v>1102.7</v>
      </c>
      <c r="N127" s="8">
        <f t="shared" si="32"/>
        <v>0.16836194108921393</v>
      </c>
      <c r="O127" s="8"/>
      <c r="P127" s="8"/>
      <c r="Q127" s="8"/>
      <c r="R127" s="8"/>
      <c r="S127" s="8">
        <f>Regressões!$C$25+Regressões!$C$26*'Plan Cálculo'!G127</f>
        <v>10.67276889285673</v>
      </c>
      <c r="T127" s="8">
        <f t="shared" si="33"/>
        <v>-0.61749723461071326</v>
      </c>
      <c r="U127" s="8">
        <f>Regressões!$C$35+Regressões!$C$36*'Plan Cálculo'!M127</f>
        <v>1113.4714106771464</v>
      </c>
      <c r="V127" s="8">
        <f t="shared" si="34"/>
        <v>0.1158019882949446</v>
      </c>
      <c r="W127" s="12">
        <f t="shared" si="37"/>
        <v>10.336384446428365</v>
      </c>
      <c r="X127" s="8">
        <f t="shared" si="25"/>
        <v>-0.5087486173053577</v>
      </c>
      <c r="Y127" s="8">
        <f t="shared" si="38"/>
        <v>10.090922964285577</v>
      </c>
      <c r="Z127" s="8">
        <f t="shared" si="25"/>
        <v>-0.70583241153690324</v>
      </c>
      <c r="AA127" s="62">
        <f t="shared" si="36"/>
        <v>1051.2357053385731</v>
      </c>
      <c r="AB127" s="8">
        <f t="shared" si="26"/>
        <v>6.6750904819440016E-2</v>
      </c>
      <c r="AC127" s="8">
        <f t="shared" si="35"/>
        <v>1068.3904702257153</v>
      </c>
      <c r="AD127" s="8">
        <f t="shared" si="20"/>
        <v>9.9653132937377445E-2</v>
      </c>
    </row>
    <row r="128" spans="1:30">
      <c r="A128" s="4">
        <v>38353</v>
      </c>
      <c r="B128" s="3">
        <v>127</v>
      </c>
      <c r="C128" s="8">
        <v>9.9</v>
      </c>
      <c r="D128" s="8">
        <f t="shared" si="21"/>
        <v>-9.9999999999999645E-2</v>
      </c>
      <c r="E128" s="8"/>
      <c r="F128" s="8"/>
      <c r="G128" s="8">
        <v>10.199999999999999</v>
      </c>
      <c r="H128" s="8">
        <f t="shared" si="31"/>
        <v>0.59999999999999964</v>
      </c>
      <c r="I128" s="8">
        <v>1033</v>
      </c>
      <c r="J128" s="8">
        <f t="shared" si="23"/>
        <v>4.4489383215369056E-2</v>
      </c>
      <c r="K128" s="8"/>
      <c r="L128" s="8"/>
      <c r="M128" s="8">
        <v>931.5</v>
      </c>
      <c r="N128" s="8">
        <f t="shared" si="32"/>
        <v>-0.15525528248843751</v>
      </c>
      <c r="O128" s="8"/>
      <c r="P128" s="8"/>
      <c r="Q128" s="8"/>
      <c r="R128" s="8"/>
      <c r="S128" s="8">
        <f>Regressões!$C$25+Regressões!$C$26*'Plan Cálculo'!G128</f>
        <v>11.009585566280755</v>
      </c>
      <c r="T128" s="8">
        <f t="shared" si="33"/>
        <v>0.33681667342402477</v>
      </c>
      <c r="U128" s="8">
        <f>Regressões!$C$35+Regressões!$C$36*'Plan Cálculo'!M128</f>
        <v>988.96611643211463</v>
      </c>
      <c r="V128" s="8">
        <f t="shared" si="34"/>
        <v>-0.11181723486669061</v>
      </c>
      <c r="W128" s="12">
        <f t="shared" si="37"/>
        <v>10.454792783140377</v>
      </c>
      <c r="X128" s="8">
        <f t="shared" si="25"/>
        <v>0.11840833671201167</v>
      </c>
      <c r="Y128" s="8">
        <f t="shared" si="38"/>
        <v>10.369861855426917</v>
      </c>
      <c r="Z128" s="8">
        <f t="shared" si="25"/>
        <v>0.27893889114134041</v>
      </c>
      <c r="AA128" s="62">
        <f t="shared" si="36"/>
        <v>1010.9830582160573</v>
      </c>
      <c r="AB128" s="8">
        <f t="shared" si="26"/>
        <v>-3.8290791416328032E-2</v>
      </c>
      <c r="AC128" s="8">
        <f t="shared" si="35"/>
        <v>984.48870547737158</v>
      </c>
      <c r="AD128" s="8">
        <f t="shared" si="20"/>
        <v>-7.8530993196352677E-2</v>
      </c>
    </row>
    <row r="129" spans="1:30">
      <c r="A129" s="4">
        <v>38384</v>
      </c>
      <c r="B129" s="3">
        <v>128</v>
      </c>
      <c r="C129" s="8">
        <v>10.4</v>
      </c>
      <c r="D129" s="8">
        <f t="shared" si="21"/>
        <v>0.5</v>
      </c>
      <c r="E129" s="8"/>
      <c r="F129" s="8"/>
      <c r="G129" s="8">
        <v>10.7</v>
      </c>
      <c r="H129" s="8">
        <f t="shared" si="31"/>
        <v>0.5</v>
      </c>
      <c r="I129" s="8">
        <v>996</v>
      </c>
      <c r="J129" s="8">
        <f t="shared" si="23"/>
        <v>-3.5818005808325268E-2</v>
      </c>
      <c r="K129" s="8"/>
      <c r="L129" s="8"/>
      <c r="M129" s="8">
        <v>935.3</v>
      </c>
      <c r="N129" s="8">
        <f t="shared" si="32"/>
        <v>4.079441760601132E-3</v>
      </c>
      <c r="O129" s="8"/>
      <c r="P129" s="8"/>
      <c r="Q129" s="8"/>
      <c r="R129" s="8"/>
      <c r="S129" s="8">
        <f>Regressões!$C$25+Regressões!$C$26*'Plan Cálculo'!G129</f>
        <v>11.290266127467444</v>
      </c>
      <c r="T129" s="8">
        <f t="shared" si="33"/>
        <v>0.28068056118668849</v>
      </c>
      <c r="U129" s="8">
        <f>Regressões!$C$35+Regressões!$C$36*'Plan Cálculo'!M129</f>
        <v>991.72966852400202</v>
      </c>
      <c r="V129" s="8">
        <f t="shared" si="34"/>
        <v>2.7943850107397371E-3</v>
      </c>
      <c r="W129" s="12">
        <f t="shared" si="37"/>
        <v>10.845133063733723</v>
      </c>
      <c r="X129" s="8">
        <f t="shared" si="25"/>
        <v>0.39034028059334602</v>
      </c>
      <c r="Y129" s="8">
        <f t="shared" si="38"/>
        <v>10.79675537582248</v>
      </c>
      <c r="Z129" s="8">
        <f t="shared" si="25"/>
        <v>0.42689352039556283</v>
      </c>
      <c r="AA129" s="62">
        <f t="shared" si="36"/>
        <v>993.86483426200107</v>
      </c>
      <c r="AB129" s="8">
        <f t="shared" si="26"/>
        <v>-1.6932256000671685E-2</v>
      </c>
      <c r="AC129" s="8">
        <f t="shared" si="35"/>
        <v>974.34322284133395</v>
      </c>
      <c r="AD129" s="8">
        <f t="shared" si="20"/>
        <v>-1.030533167073578E-2</v>
      </c>
    </row>
    <row r="130" spans="1:30">
      <c r="A130" s="4">
        <v>38412</v>
      </c>
      <c r="B130" s="3">
        <v>129</v>
      </c>
      <c r="C130" s="8">
        <v>10.9</v>
      </c>
      <c r="D130" s="8">
        <f t="shared" si="21"/>
        <v>0.5</v>
      </c>
      <c r="E130" s="8"/>
      <c r="F130" s="8"/>
      <c r="G130" s="8">
        <v>10.9</v>
      </c>
      <c r="H130" s="8">
        <f t="shared" si="31"/>
        <v>0.20000000000000107</v>
      </c>
      <c r="I130" s="8">
        <v>1005</v>
      </c>
      <c r="J130" s="8">
        <f t="shared" si="23"/>
        <v>9.0361445783132526E-3</v>
      </c>
      <c r="K130" s="8"/>
      <c r="L130" s="8"/>
      <c r="M130" s="8">
        <v>930.1</v>
      </c>
      <c r="N130" s="8">
        <f t="shared" si="32"/>
        <v>-5.559713460921557E-3</v>
      </c>
      <c r="O130" s="8"/>
      <c r="P130" s="8"/>
      <c r="Q130" s="8"/>
      <c r="R130" s="8"/>
      <c r="S130" s="8">
        <f>Regressões!$C$25+Regressões!$C$26*'Plan Cálculo'!G130</f>
        <v>11.40253835194212</v>
      </c>
      <c r="T130" s="8">
        <f t="shared" si="33"/>
        <v>0.11227222447467611</v>
      </c>
      <c r="U130" s="8">
        <f>Regressões!$C$35+Regressões!$C$36*'Plan Cálculo'!M130</f>
        <v>987.94796566141929</v>
      </c>
      <c r="V130" s="8">
        <f t="shared" si="34"/>
        <v>-3.8132396182228444E-3</v>
      </c>
      <c r="W130" s="12">
        <f t="shared" si="37"/>
        <v>11.151269175971059</v>
      </c>
      <c r="X130" s="8">
        <f t="shared" si="25"/>
        <v>0.30613611223733628</v>
      </c>
      <c r="Y130" s="8">
        <f t="shared" si="38"/>
        <v>11.067512783980705</v>
      </c>
      <c r="Z130" s="8">
        <f t="shared" si="25"/>
        <v>0.27075740815822513</v>
      </c>
      <c r="AA130" s="62">
        <f t="shared" si="36"/>
        <v>996.4739828307097</v>
      </c>
      <c r="AB130" s="8">
        <f t="shared" si="26"/>
        <v>2.6252549428877506E-3</v>
      </c>
      <c r="AC130" s="8">
        <f t="shared" si="35"/>
        <v>974.34932188713981</v>
      </c>
      <c r="AD130" s="8">
        <f t="shared" si="20"/>
        <v>6.2596482049398611E-6</v>
      </c>
    </row>
    <row r="131" spans="1:30">
      <c r="A131" s="4">
        <v>38443</v>
      </c>
      <c r="B131" s="3">
        <v>130</v>
      </c>
      <c r="C131" s="8">
        <v>11.1</v>
      </c>
      <c r="D131" s="8">
        <f t="shared" si="21"/>
        <v>0.19999999999999929</v>
      </c>
      <c r="E131" s="8"/>
      <c r="F131" s="8"/>
      <c r="G131" s="8">
        <v>10.8</v>
      </c>
      <c r="H131" s="8">
        <f t="shared" si="31"/>
        <v>-9.9999999999999645E-2</v>
      </c>
      <c r="I131" s="8">
        <v>1052</v>
      </c>
      <c r="J131" s="8">
        <f t="shared" si="23"/>
        <v>4.6766169154228855E-2</v>
      </c>
      <c r="K131" s="8"/>
      <c r="L131" s="8"/>
      <c r="M131" s="8">
        <v>926.7</v>
      </c>
      <c r="N131" s="8">
        <f t="shared" si="32"/>
        <v>-3.6555209117298971E-3</v>
      </c>
      <c r="O131" s="8"/>
      <c r="P131" s="8"/>
      <c r="Q131" s="8"/>
      <c r="R131" s="8"/>
      <c r="S131" s="8">
        <f>Regressões!$C$25+Regressões!$C$26*'Plan Cálculo'!G131</f>
        <v>11.346402239704782</v>
      </c>
      <c r="T131" s="8">
        <f t="shared" si="33"/>
        <v>-5.6136112237338054E-2</v>
      </c>
      <c r="U131" s="8">
        <f>Regressões!$C$35+Regressões!$C$36*'Plan Cálculo'!M131</f>
        <v>985.47531378973054</v>
      </c>
      <c r="V131" s="8">
        <f t="shared" si="34"/>
        <v>-2.5028158947959806E-3</v>
      </c>
      <c r="W131" s="12">
        <f t="shared" si="37"/>
        <v>11.223201119852391</v>
      </c>
      <c r="X131" s="8">
        <f t="shared" si="25"/>
        <v>7.1931943881331506E-2</v>
      </c>
      <c r="Y131" s="8">
        <f t="shared" si="38"/>
        <v>11.082134079901593</v>
      </c>
      <c r="Z131" s="8">
        <f t="shared" si="25"/>
        <v>1.4621295920887789E-2</v>
      </c>
      <c r="AA131" s="62">
        <f t="shared" si="36"/>
        <v>1018.7376568948653</v>
      </c>
      <c r="AB131" s="8">
        <f t="shared" si="26"/>
        <v>2.2342453940353328E-2</v>
      </c>
      <c r="AC131" s="8">
        <f t="shared" si="35"/>
        <v>988.05843792991016</v>
      </c>
      <c r="AD131" s="8">
        <f t="shared" ref="AD131:AD194" si="39">(AC131-AC130)/AC130</f>
        <v>1.4070021638869978E-2</v>
      </c>
    </row>
    <row r="132" spans="1:30">
      <c r="A132" s="4">
        <v>38473</v>
      </c>
      <c r="B132" s="3">
        <v>131</v>
      </c>
      <c r="C132" s="8">
        <v>11</v>
      </c>
      <c r="D132" s="8">
        <f t="shared" ref="D132:D195" si="40">C132-C131</f>
        <v>-9.9999999999999645E-2</v>
      </c>
      <c r="E132" s="8"/>
      <c r="F132" s="8"/>
      <c r="G132" s="8">
        <v>10.199999999999999</v>
      </c>
      <c r="H132" s="8">
        <f t="shared" si="31"/>
        <v>-0.60000000000000142</v>
      </c>
      <c r="I132" s="8">
        <v>1001</v>
      </c>
      <c r="J132" s="8">
        <f t="shared" ref="J132:J195" si="41">(I132-I131)/I131</f>
        <v>-4.8479087452471481E-2</v>
      </c>
      <c r="K132" s="8"/>
      <c r="L132" s="8"/>
      <c r="M132" s="8">
        <v>938.5</v>
      </c>
      <c r="N132" s="8">
        <f t="shared" si="32"/>
        <v>1.2733354915290767E-2</v>
      </c>
      <c r="O132" s="8"/>
      <c r="P132" s="8"/>
      <c r="Q132" s="8"/>
      <c r="R132" s="8"/>
      <c r="S132" s="8">
        <f>Regressões!$C$25+Regressões!$C$26*'Plan Cálculo'!G132</f>
        <v>11.009585566280755</v>
      </c>
      <c r="T132" s="8">
        <f t="shared" si="33"/>
        <v>-0.33681667342402655</v>
      </c>
      <c r="U132" s="8">
        <f>Regressões!$C$35+Regressões!$C$36*'Plan Cálculo'!M132</f>
        <v>994.05687028559134</v>
      </c>
      <c r="V132" s="8">
        <f t="shared" si="34"/>
        <v>8.7080380155436787E-3</v>
      </c>
      <c r="W132" s="12">
        <f t="shared" si="37"/>
        <v>11.004792783140378</v>
      </c>
      <c r="X132" s="8">
        <f t="shared" ref="X132:Z195" si="42">W132-W131</f>
        <v>-0.2184083367120131</v>
      </c>
      <c r="Y132" s="8">
        <f t="shared" si="38"/>
        <v>10.736528522093584</v>
      </c>
      <c r="Z132" s="8">
        <f t="shared" si="42"/>
        <v>-0.34560555780800861</v>
      </c>
      <c r="AA132" s="62">
        <f t="shared" si="36"/>
        <v>997.52843514279562</v>
      </c>
      <c r="AB132" s="8">
        <f t="shared" ref="AB132:AB195" si="43">(AA132-AA131)/AA131</f>
        <v>-2.0819120220524512E-2</v>
      </c>
      <c r="AC132" s="8">
        <f t="shared" si="35"/>
        <v>977.85229009519708</v>
      </c>
      <c r="AD132" s="8">
        <f t="shared" si="39"/>
        <v>-1.0329498178362879E-2</v>
      </c>
    </row>
    <row r="133" spans="1:30">
      <c r="A133" s="4">
        <v>38504</v>
      </c>
      <c r="B133" s="3">
        <v>132</v>
      </c>
      <c r="C133" s="8">
        <v>11</v>
      </c>
      <c r="D133" s="8">
        <f t="shared" si="40"/>
        <v>0</v>
      </c>
      <c r="E133" s="8"/>
      <c r="F133" s="8"/>
      <c r="G133" s="8">
        <v>9.4</v>
      </c>
      <c r="H133" s="8">
        <f t="shared" si="31"/>
        <v>-0.79999999999999893</v>
      </c>
      <c r="I133" s="8">
        <v>1067</v>
      </c>
      <c r="J133" s="8">
        <f t="shared" si="41"/>
        <v>6.5934065934065936E-2</v>
      </c>
      <c r="K133" s="8"/>
      <c r="L133" s="8"/>
      <c r="M133" s="8">
        <v>963.2</v>
      </c>
      <c r="N133" s="8">
        <f t="shared" si="32"/>
        <v>2.631859350026643E-2</v>
      </c>
      <c r="O133" s="8"/>
      <c r="P133" s="8"/>
      <c r="Q133" s="8"/>
      <c r="R133" s="8"/>
      <c r="S133" s="8">
        <f>Regressões!$C$25+Regressões!$C$26*'Plan Cálculo'!G133</f>
        <v>10.560496668382054</v>
      </c>
      <c r="T133" s="8">
        <f t="shared" si="33"/>
        <v>-0.44908889789870088</v>
      </c>
      <c r="U133" s="8">
        <f>Regressões!$C$35+Regressões!$C$36*'Plan Cálculo'!M133</f>
        <v>1012.0199588828594</v>
      </c>
      <c r="V133" s="8">
        <f t="shared" si="34"/>
        <v>1.8070483826652012E-2</v>
      </c>
      <c r="W133" s="12">
        <f t="shared" si="37"/>
        <v>10.780248334191027</v>
      </c>
      <c r="X133" s="8">
        <f t="shared" si="42"/>
        <v>-0.22454444894935044</v>
      </c>
      <c r="Y133" s="8">
        <f t="shared" si="38"/>
        <v>10.320165556127352</v>
      </c>
      <c r="Z133" s="8">
        <f t="shared" si="42"/>
        <v>-0.41636296596623268</v>
      </c>
      <c r="AA133" s="62">
        <f t="shared" si="36"/>
        <v>1039.5099794414298</v>
      </c>
      <c r="AB133" s="8">
        <f t="shared" si="43"/>
        <v>4.2085561493417009E-2</v>
      </c>
      <c r="AC133" s="8">
        <f t="shared" si="35"/>
        <v>1014.07331962762</v>
      </c>
      <c r="AD133" s="8">
        <f t="shared" si="39"/>
        <v>3.7041411979407107E-2</v>
      </c>
    </row>
    <row r="134" spans="1:30">
      <c r="A134" s="4">
        <v>38534</v>
      </c>
      <c r="B134" s="3">
        <v>133</v>
      </c>
      <c r="C134" s="8">
        <v>10.8</v>
      </c>
      <c r="D134" s="8">
        <f t="shared" si="40"/>
        <v>-0.19999999999999929</v>
      </c>
      <c r="E134" s="8"/>
      <c r="F134" s="8"/>
      <c r="G134" s="8">
        <v>9.5</v>
      </c>
      <c r="H134" s="8">
        <f t="shared" si="31"/>
        <v>9.9999999999999645E-2</v>
      </c>
      <c r="I134" s="8">
        <v>1107</v>
      </c>
      <c r="J134" s="8">
        <f t="shared" si="41"/>
        <v>3.7488284910965321E-2</v>
      </c>
      <c r="K134" s="8"/>
      <c r="L134" s="8"/>
      <c r="M134" s="8">
        <v>969.7</v>
      </c>
      <c r="N134" s="8">
        <f t="shared" si="32"/>
        <v>6.7483388704318937E-3</v>
      </c>
      <c r="O134" s="8"/>
      <c r="P134" s="8"/>
      <c r="Q134" s="8"/>
      <c r="R134" s="8"/>
      <c r="S134" s="8">
        <f>Regressões!$C$25+Regressões!$C$26*'Plan Cálculo'!G134</f>
        <v>10.616632780619392</v>
      </c>
      <c r="T134" s="8">
        <f t="shared" si="33"/>
        <v>5.6136112237338054E-2</v>
      </c>
      <c r="U134" s="8">
        <f>Regressões!$C$35+Regressões!$C$36*'Plan Cálculo'!M134</f>
        <v>1016.7470874610879</v>
      </c>
      <c r="V134" s="8">
        <f t="shared" si="34"/>
        <v>4.670983548038481E-3</v>
      </c>
      <c r="W134" s="12">
        <f t="shared" si="37"/>
        <v>10.708316390309697</v>
      </c>
      <c r="X134" s="8">
        <f t="shared" si="42"/>
        <v>-7.193194388132973E-2</v>
      </c>
      <c r="Y134" s="8">
        <f t="shared" si="38"/>
        <v>10.305544260206466</v>
      </c>
      <c r="Z134" s="8">
        <f t="shared" si="42"/>
        <v>-1.4621295920886013E-2</v>
      </c>
      <c r="AA134" s="62">
        <f t="shared" si="36"/>
        <v>1061.873543730544</v>
      </c>
      <c r="AB134" s="8">
        <f t="shared" si="43"/>
        <v>2.1513563824688917E-2</v>
      </c>
      <c r="AC134" s="8">
        <f t="shared" ref="AC134:AC165" si="44">AVERAGE(I134,U134,M134)</f>
        <v>1031.1490291536959</v>
      </c>
      <c r="AD134" s="8">
        <f t="shared" si="39"/>
        <v>1.6838732659238406E-2</v>
      </c>
    </row>
    <row r="135" spans="1:30">
      <c r="A135" s="4">
        <v>38565</v>
      </c>
      <c r="B135" s="3">
        <v>134</v>
      </c>
      <c r="C135" s="8">
        <v>10.6</v>
      </c>
      <c r="D135" s="8">
        <f t="shared" si="40"/>
        <v>-0.20000000000000107</v>
      </c>
      <c r="E135" s="8"/>
      <c r="F135" s="8"/>
      <c r="G135" s="8">
        <v>9.4</v>
      </c>
      <c r="H135" s="8">
        <f t="shared" si="31"/>
        <v>-9.9999999999999645E-2</v>
      </c>
      <c r="I135" s="8">
        <v>1051</v>
      </c>
      <c r="J135" s="8">
        <f t="shared" si="41"/>
        <v>-5.0587172538392053E-2</v>
      </c>
      <c r="K135" s="8"/>
      <c r="L135" s="8"/>
      <c r="M135" s="8">
        <v>963</v>
      </c>
      <c r="N135" s="8">
        <f t="shared" si="32"/>
        <v>-6.9093534082706456E-3</v>
      </c>
      <c r="O135" s="8"/>
      <c r="P135" s="8"/>
      <c r="Q135" s="8"/>
      <c r="R135" s="8"/>
      <c r="S135" s="8">
        <f>Regressões!$C$25+Regressões!$C$26*'Plan Cálculo'!G135</f>
        <v>10.560496668382054</v>
      </c>
      <c r="T135" s="8">
        <f t="shared" si="33"/>
        <v>-5.6136112237338054E-2</v>
      </c>
      <c r="U135" s="8">
        <f>Regressões!$C$35+Regressões!$C$36*'Plan Cálculo'!M135</f>
        <v>1011.87450877276</v>
      </c>
      <c r="V135" s="8">
        <f t="shared" si="34"/>
        <v>-4.7923212649619009E-3</v>
      </c>
      <c r="W135" s="12">
        <f t="shared" si="37"/>
        <v>10.580248334191026</v>
      </c>
      <c r="X135" s="8">
        <f t="shared" si="42"/>
        <v>-0.12806805611867134</v>
      </c>
      <c r="Y135" s="8">
        <f t="shared" si="38"/>
        <v>10.186832222794017</v>
      </c>
      <c r="Z135" s="8">
        <f t="shared" si="42"/>
        <v>-0.11871203741244862</v>
      </c>
      <c r="AA135" s="62">
        <f t="shared" ref="AA135:AA166" si="45">AVERAGE(I135,U135)</f>
        <v>1031.4372543863801</v>
      </c>
      <c r="AB135" s="8">
        <f t="shared" si="43"/>
        <v>-2.866281915004306E-2</v>
      </c>
      <c r="AC135" s="8">
        <f t="shared" si="44"/>
        <v>1008.6248362575867</v>
      </c>
      <c r="AD135" s="8">
        <f t="shared" si="39"/>
        <v>-2.1843780345306308E-2</v>
      </c>
    </row>
    <row r="136" spans="1:30">
      <c r="A136" s="4">
        <v>38596</v>
      </c>
      <c r="B136" s="3">
        <v>135</v>
      </c>
      <c r="C136" s="8">
        <v>10.4</v>
      </c>
      <c r="D136" s="8">
        <f t="shared" si="40"/>
        <v>-0.19999999999999929</v>
      </c>
      <c r="E136" s="8"/>
      <c r="F136" s="8"/>
      <c r="G136" s="8">
        <v>9.6999999999999993</v>
      </c>
      <c r="H136" s="8">
        <f t="shared" si="31"/>
        <v>0.29999999999999893</v>
      </c>
      <c r="I136" s="8">
        <v>1040</v>
      </c>
      <c r="J136" s="8">
        <f t="shared" si="41"/>
        <v>-1.0466222645099905E-2</v>
      </c>
      <c r="K136" s="8"/>
      <c r="L136" s="8"/>
      <c r="M136" s="8">
        <v>960.8</v>
      </c>
      <c r="N136" s="8">
        <f t="shared" si="32"/>
        <v>-2.2845275181724253E-3</v>
      </c>
      <c r="O136" s="8"/>
      <c r="P136" s="8"/>
      <c r="Q136" s="8"/>
      <c r="R136" s="8"/>
      <c r="S136" s="8">
        <f>Regressões!$C$25+Regressões!$C$26*'Plan Cálculo'!G136</f>
        <v>10.728905005094067</v>
      </c>
      <c r="T136" s="8">
        <f t="shared" si="33"/>
        <v>0.16840833671201239</v>
      </c>
      <c r="U136" s="8">
        <f>Regressões!$C$35+Regressões!$C$36*'Plan Cálculo'!M136</f>
        <v>1010.2745575616673</v>
      </c>
      <c r="V136" s="8">
        <f t="shared" si="34"/>
        <v>-1.5811755284093594E-3</v>
      </c>
      <c r="W136" s="12">
        <f t="shared" si="37"/>
        <v>10.564452502547034</v>
      </c>
      <c r="X136" s="8">
        <f t="shared" si="42"/>
        <v>-1.5795831643991676E-2</v>
      </c>
      <c r="Y136" s="8">
        <f t="shared" si="38"/>
        <v>10.27630166836469</v>
      </c>
      <c r="Z136" s="8">
        <f t="shared" si="42"/>
        <v>8.9469445570673045E-2</v>
      </c>
      <c r="AA136" s="62">
        <f t="shared" si="45"/>
        <v>1025.1372787808336</v>
      </c>
      <c r="AB136" s="8">
        <f t="shared" si="43"/>
        <v>-6.1079581707512041E-3</v>
      </c>
      <c r="AC136" s="8">
        <f t="shared" si="44"/>
        <v>1003.6915191872225</v>
      </c>
      <c r="AD136" s="8">
        <f t="shared" si="39"/>
        <v>-4.891131858966332E-3</v>
      </c>
    </row>
    <row r="137" spans="1:30">
      <c r="A137" s="4">
        <v>38626</v>
      </c>
      <c r="B137" s="3">
        <v>136</v>
      </c>
      <c r="C137" s="8">
        <v>10.6</v>
      </c>
      <c r="D137" s="8">
        <f t="shared" si="40"/>
        <v>0.19999999999999929</v>
      </c>
      <c r="E137" s="8"/>
      <c r="F137" s="8"/>
      <c r="G137" s="8">
        <v>9.6</v>
      </c>
      <c r="H137" s="8">
        <f t="shared" si="31"/>
        <v>-9.9999999999999645E-2</v>
      </c>
      <c r="I137" s="8">
        <v>1074</v>
      </c>
      <c r="J137" s="8">
        <f t="shared" si="41"/>
        <v>3.2692307692307694E-2</v>
      </c>
      <c r="K137" s="8"/>
      <c r="L137" s="8"/>
      <c r="M137" s="8">
        <v>973.8</v>
      </c>
      <c r="N137" s="8">
        <f t="shared" si="32"/>
        <v>1.3530391340549543E-2</v>
      </c>
      <c r="O137" s="8"/>
      <c r="P137" s="8"/>
      <c r="Q137" s="8"/>
      <c r="R137" s="8"/>
      <c r="S137" s="8">
        <f>Regressões!$C$25+Regressões!$C$26*'Plan Cálculo'!G137</f>
        <v>10.67276889285673</v>
      </c>
      <c r="T137" s="8">
        <f t="shared" si="33"/>
        <v>-5.6136112237336278E-2</v>
      </c>
      <c r="U137" s="8">
        <f>Regressões!$C$35+Regressões!$C$36*'Plan Cálculo'!M137</f>
        <v>1019.7288147181242</v>
      </c>
      <c r="V137" s="8">
        <f t="shared" si="34"/>
        <v>9.3581067499859897E-3</v>
      </c>
      <c r="W137" s="12">
        <f t="shared" si="37"/>
        <v>10.636384446428366</v>
      </c>
      <c r="X137" s="8">
        <f t="shared" si="42"/>
        <v>7.1931943881331506E-2</v>
      </c>
      <c r="Y137" s="8">
        <f t="shared" si="38"/>
        <v>10.290922964285578</v>
      </c>
      <c r="Z137" s="8">
        <f t="shared" si="42"/>
        <v>1.4621295920887789E-2</v>
      </c>
      <c r="AA137" s="62">
        <f t="shared" si="45"/>
        <v>1046.8644073590622</v>
      </c>
      <c r="AB137" s="8">
        <f t="shared" si="43"/>
        <v>2.119436004128928E-2</v>
      </c>
      <c r="AC137" s="8">
        <f t="shared" si="44"/>
        <v>1022.5096049060415</v>
      </c>
      <c r="AD137" s="8">
        <f t="shared" si="39"/>
        <v>1.8748873891111167E-2</v>
      </c>
    </row>
    <row r="138" spans="1:30">
      <c r="A138" s="4">
        <v>38657</v>
      </c>
      <c r="B138" s="3">
        <v>137</v>
      </c>
      <c r="C138" s="8">
        <v>10.199999999999999</v>
      </c>
      <c r="D138" s="8">
        <f t="shared" si="40"/>
        <v>-0.40000000000000036</v>
      </c>
      <c r="E138" s="8"/>
      <c r="F138" s="8"/>
      <c r="G138" s="8">
        <v>9.6</v>
      </c>
      <c r="H138" s="8">
        <f t="shared" si="31"/>
        <v>0</v>
      </c>
      <c r="I138" s="8">
        <v>1087</v>
      </c>
      <c r="J138" s="8">
        <f t="shared" si="41"/>
        <v>1.2104283054003724E-2</v>
      </c>
      <c r="K138" s="8"/>
      <c r="L138" s="8"/>
      <c r="M138" s="8">
        <v>1095</v>
      </c>
      <c r="N138" s="8">
        <f t="shared" si="32"/>
        <v>0.12446087492298219</v>
      </c>
      <c r="O138" s="8"/>
      <c r="P138" s="8"/>
      <c r="Q138" s="8"/>
      <c r="R138" s="8"/>
      <c r="S138" s="8">
        <f>Regressões!$C$25+Regressões!$C$26*'Plan Cálculo'!G138</f>
        <v>10.67276889285673</v>
      </c>
      <c r="T138" s="8">
        <f t="shared" si="33"/>
        <v>0</v>
      </c>
      <c r="U138" s="8">
        <f>Regressões!$C$35+Regressões!$C$36*'Plan Cálculo'!M138</f>
        <v>1107.8715814383218</v>
      </c>
      <c r="V138" s="8">
        <f t="shared" si="34"/>
        <v>8.6437458124160343E-2</v>
      </c>
      <c r="W138" s="12">
        <f t="shared" si="37"/>
        <v>10.436384446428365</v>
      </c>
      <c r="X138" s="8">
        <f t="shared" si="42"/>
        <v>-0.20000000000000107</v>
      </c>
      <c r="Y138" s="8">
        <f t="shared" si="38"/>
        <v>10.157589630952243</v>
      </c>
      <c r="Z138" s="8">
        <f t="shared" si="42"/>
        <v>-0.13333333333333464</v>
      </c>
      <c r="AA138" s="62">
        <f t="shared" si="45"/>
        <v>1097.4357907191609</v>
      </c>
      <c r="AB138" s="8">
        <f t="shared" si="43"/>
        <v>4.8307481852091778E-2</v>
      </c>
      <c r="AC138" s="8">
        <f t="shared" si="44"/>
        <v>1096.6238604794405</v>
      </c>
      <c r="AD138" s="8">
        <f t="shared" si="39"/>
        <v>7.2482698663949782E-2</v>
      </c>
    </row>
    <row r="139" spans="1:30">
      <c r="A139" s="4">
        <v>38687</v>
      </c>
      <c r="B139" s="3">
        <v>138</v>
      </c>
      <c r="C139" s="8">
        <v>9.6999999999999993</v>
      </c>
      <c r="D139" s="8">
        <f t="shared" si="40"/>
        <v>-0.5</v>
      </c>
      <c r="E139" s="8"/>
      <c r="F139" s="8"/>
      <c r="G139" s="8">
        <v>8.4</v>
      </c>
      <c r="H139" s="8">
        <f t="shared" si="31"/>
        <v>-1.1999999999999993</v>
      </c>
      <c r="I139" s="8">
        <v>1066</v>
      </c>
      <c r="J139" s="8">
        <f t="shared" si="41"/>
        <v>-1.9319227230910764E-2</v>
      </c>
      <c r="K139" s="8"/>
      <c r="L139" s="8"/>
      <c r="M139" s="8">
        <v>1182.0999999999999</v>
      </c>
      <c r="N139" s="8">
        <f t="shared" si="32"/>
        <v>7.9543378995433706E-2</v>
      </c>
      <c r="O139" s="8"/>
      <c r="P139" s="8"/>
      <c r="Q139" s="8"/>
      <c r="R139" s="8"/>
      <c r="S139" s="8">
        <f>Regressões!$C$25+Regressões!$C$26*'Plan Cálculo'!G139</f>
        <v>9.9991355460086773</v>
      </c>
      <c r="T139" s="8">
        <f t="shared" si="33"/>
        <v>-0.67363334684805309</v>
      </c>
      <c r="U139" s="8">
        <f>Regressões!$C$35+Regressões!$C$36*'Plan Cálculo'!M139</f>
        <v>1171.2151043865829</v>
      </c>
      <c r="V139" s="8">
        <f t="shared" si="34"/>
        <v>5.717587129189091E-2</v>
      </c>
      <c r="W139" s="12">
        <f t="shared" si="37"/>
        <v>9.8495677730043383</v>
      </c>
      <c r="X139" s="8">
        <f t="shared" si="42"/>
        <v>-0.58681667342402655</v>
      </c>
      <c r="Y139" s="8">
        <f t="shared" si="38"/>
        <v>9.3663785153362245</v>
      </c>
      <c r="Z139" s="8">
        <f t="shared" si="42"/>
        <v>-0.79121111561601865</v>
      </c>
      <c r="AA139" s="62">
        <f t="shared" si="45"/>
        <v>1118.6075521932914</v>
      </c>
      <c r="AB139" s="8">
        <f t="shared" si="43"/>
        <v>1.9292027518308375E-2</v>
      </c>
      <c r="AC139" s="8">
        <f t="shared" si="44"/>
        <v>1139.7717014621942</v>
      </c>
      <c r="AD139" s="8">
        <f t="shared" si="39"/>
        <v>3.9346071645650293E-2</v>
      </c>
    </row>
    <row r="140" spans="1:30">
      <c r="A140" s="4">
        <v>38718</v>
      </c>
      <c r="B140" s="3">
        <v>139</v>
      </c>
      <c r="C140" s="8">
        <v>9.5</v>
      </c>
      <c r="D140" s="8">
        <f t="shared" si="40"/>
        <v>-0.19999999999999929</v>
      </c>
      <c r="E140" s="8"/>
      <c r="F140" s="8"/>
      <c r="G140" s="8">
        <v>9.3000000000000007</v>
      </c>
      <c r="H140" s="8">
        <f t="shared" si="31"/>
        <v>0.90000000000000036</v>
      </c>
      <c r="I140" s="8">
        <v>1094</v>
      </c>
      <c r="J140" s="8">
        <f t="shared" si="41"/>
        <v>2.6266416510318951E-2</v>
      </c>
      <c r="K140" s="8"/>
      <c r="L140" s="8"/>
      <c r="M140" s="8">
        <v>1010.8</v>
      </c>
      <c r="N140" s="8">
        <f t="shared" si="32"/>
        <v>-0.14491159800355297</v>
      </c>
      <c r="O140" s="8"/>
      <c r="P140" s="8"/>
      <c r="Q140" s="8"/>
      <c r="R140" s="8"/>
      <c r="S140" s="8">
        <f>Regressões!$C$25+Regressões!$C$26*'Plan Cálculo'!G140</f>
        <v>10.504360556144718</v>
      </c>
      <c r="T140" s="8">
        <f t="shared" si="33"/>
        <v>0.50522501013604071</v>
      </c>
      <c r="U140" s="8">
        <f>Regressões!$C$35+Regressões!$C$36*'Plan Cálculo'!M140</f>
        <v>1046.6370850865014</v>
      </c>
      <c r="V140" s="8">
        <f t="shared" si="34"/>
        <v>-0.10636647259200817</v>
      </c>
      <c r="W140" s="12">
        <f t="shared" si="37"/>
        <v>10.002180278072359</v>
      </c>
      <c r="X140" s="8">
        <f t="shared" si="42"/>
        <v>0.15261250506802071</v>
      </c>
      <c r="Y140" s="8">
        <f t="shared" si="38"/>
        <v>9.7681201853815729</v>
      </c>
      <c r="Z140" s="8">
        <f t="shared" si="42"/>
        <v>0.40174167004534844</v>
      </c>
      <c r="AA140" s="62">
        <f t="shared" si="45"/>
        <v>1070.3185425432507</v>
      </c>
      <c r="AB140" s="8">
        <f t="shared" si="43"/>
        <v>-4.3168857170111929E-2</v>
      </c>
      <c r="AC140" s="8">
        <f t="shared" si="44"/>
        <v>1050.4790283621671</v>
      </c>
      <c r="AD140" s="8">
        <f t="shared" si="39"/>
        <v>-7.8342595263134696E-2</v>
      </c>
    </row>
    <row r="141" spans="1:30">
      <c r="A141" s="4">
        <v>38749</v>
      </c>
      <c r="B141" s="3">
        <v>140</v>
      </c>
      <c r="C141" s="8">
        <v>10.199999999999999</v>
      </c>
      <c r="D141" s="8">
        <f t="shared" si="40"/>
        <v>0.69999999999999929</v>
      </c>
      <c r="E141" s="8"/>
      <c r="F141" s="8"/>
      <c r="G141" s="8">
        <v>10.1</v>
      </c>
      <c r="H141" s="8">
        <f t="shared" si="31"/>
        <v>0.79999999999999893</v>
      </c>
      <c r="I141" s="8">
        <v>1045</v>
      </c>
      <c r="J141" s="8">
        <f t="shared" si="41"/>
        <v>-4.4789762340036565E-2</v>
      </c>
      <c r="K141" s="8"/>
      <c r="L141" s="8"/>
      <c r="M141" s="8">
        <v>996.3</v>
      </c>
      <c r="N141" s="8">
        <f t="shared" si="32"/>
        <v>-1.4345073209339138E-2</v>
      </c>
      <c r="O141" s="8"/>
      <c r="P141" s="8"/>
      <c r="Q141" s="8"/>
      <c r="R141" s="8"/>
      <c r="S141" s="8">
        <f>Regressões!$C$25+Regressões!$C$26*'Plan Cálculo'!G141</f>
        <v>10.953449454043419</v>
      </c>
      <c r="T141" s="8">
        <f t="shared" si="33"/>
        <v>0.44908889789870088</v>
      </c>
      <c r="U141" s="8">
        <f>Regressões!$C$35+Regressões!$C$36*'Plan Cálculo'!M141</f>
        <v>1036.0919521042995</v>
      </c>
      <c r="V141" s="8">
        <f t="shared" si="34"/>
        <v>-1.0075252570790023E-2</v>
      </c>
      <c r="W141" s="12">
        <f t="shared" si="37"/>
        <v>10.576724727021709</v>
      </c>
      <c r="X141" s="8">
        <f t="shared" si="42"/>
        <v>0.57454444894935008</v>
      </c>
      <c r="Y141" s="8">
        <f t="shared" si="38"/>
        <v>10.41781648468114</v>
      </c>
      <c r="Z141" s="8">
        <f t="shared" si="42"/>
        <v>0.64969629929956696</v>
      </c>
      <c r="AA141" s="62">
        <f t="shared" si="45"/>
        <v>1040.5459760521499</v>
      </c>
      <c r="AB141" s="8">
        <f t="shared" si="43"/>
        <v>-2.7816547418076498E-2</v>
      </c>
      <c r="AC141" s="8">
        <f t="shared" si="44"/>
        <v>1025.7973173681</v>
      </c>
      <c r="AD141" s="8">
        <f t="shared" si="39"/>
        <v>-2.3495672286336904E-2</v>
      </c>
    </row>
    <row r="142" spans="1:30">
      <c r="A142" s="4">
        <v>38777</v>
      </c>
      <c r="B142" s="3">
        <v>141</v>
      </c>
      <c r="C142" s="8">
        <v>10.9</v>
      </c>
      <c r="D142" s="8">
        <f t="shared" si="40"/>
        <v>0.70000000000000107</v>
      </c>
      <c r="E142" s="8"/>
      <c r="F142" s="8"/>
      <c r="G142" s="8">
        <v>10.4</v>
      </c>
      <c r="H142" s="8">
        <f t="shared" si="31"/>
        <v>0.30000000000000071</v>
      </c>
      <c r="I142" s="8">
        <v>1008</v>
      </c>
      <c r="J142" s="8">
        <f t="shared" si="41"/>
        <v>-3.5406698564593303E-2</v>
      </c>
      <c r="K142" s="8"/>
      <c r="L142" s="8"/>
      <c r="M142" s="8">
        <v>1003.1</v>
      </c>
      <c r="N142" s="8">
        <f t="shared" si="32"/>
        <v>6.8252534377196312E-3</v>
      </c>
      <c r="O142" s="8"/>
      <c r="P142" s="8"/>
      <c r="Q142" s="8"/>
      <c r="R142" s="8"/>
      <c r="S142" s="8">
        <f>Regressões!$C$25+Regressões!$C$26*'Plan Cálculo'!G142</f>
        <v>11.121857790755431</v>
      </c>
      <c r="T142" s="8">
        <f t="shared" si="33"/>
        <v>0.16840833671201239</v>
      </c>
      <c r="U142" s="8">
        <f>Regressões!$C$35+Regressões!$C$36*'Plan Cálculo'!M142</f>
        <v>1041.037255847677</v>
      </c>
      <c r="V142" s="8">
        <f t="shared" si="34"/>
        <v>4.7730355721165591E-3</v>
      </c>
      <c r="W142" s="12">
        <f t="shared" si="37"/>
        <v>11.010928895377717</v>
      </c>
      <c r="X142" s="8">
        <f t="shared" si="42"/>
        <v>0.43420416835600761</v>
      </c>
      <c r="Y142" s="8">
        <f t="shared" si="38"/>
        <v>10.80728593025181</v>
      </c>
      <c r="Z142" s="8">
        <f t="shared" si="42"/>
        <v>0.3894694455706702</v>
      </c>
      <c r="AA142" s="62">
        <f t="shared" si="45"/>
        <v>1024.5186279238385</v>
      </c>
      <c r="AB142" s="8">
        <f t="shared" si="43"/>
        <v>-1.5402825533110422E-2</v>
      </c>
      <c r="AC142" s="8">
        <f t="shared" si="44"/>
        <v>1017.379085282559</v>
      </c>
      <c r="AD142" s="8">
        <f t="shared" si="39"/>
        <v>-8.2065257366238688E-3</v>
      </c>
    </row>
    <row r="143" spans="1:30">
      <c r="A143" s="4">
        <v>38808</v>
      </c>
      <c r="B143" s="3">
        <v>142</v>
      </c>
      <c r="C143" s="8">
        <v>11.2</v>
      </c>
      <c r="D143" s="8">
        <f t="shared" si="40"/>
        <v>0.29999999999999893</v>
      </c>
      <c r="E143" s="8"/>
      <c r="F143" s="8"/>
      <c r="G143" s="8">
        <v>10.4</v>
      </c>
      <c r="H143" s="8">
        <f t="shared" si="31"/>
        <v>0</v>
      </c>
      <c r="I143" s="8">
        <v>1060</v>
      </c>
      <c r="J143" s="8">
        <f t="shared" si="41"/>
        <v>5.1587301587301584E-2</v>
      </c>
      <c r="K143" s="8"/>
      <c r="L143" s="8"/>
      <c r="M143" s="8">
        <v>1019.7</v>
      </c>
      <c r="N143" s="8">
        <f t="shared" si="32"/>
        <v>1.654869903299773E-2</v>
      </c>
      <c r="O143" s="8"/>
      <c r="P143" s="8"/>
      <c r="Q143" s="8"/>
      <c r="R143" s="8"/>
      <c r="S143" s="8">
        <f>Regressões!$C$25+Regressões!$C$26*'Plan Cálculo'!G143</f>
        <v>11.121857790755431</v>
      </c>
      <c r="T143" s="8">
        <f t="shared" si="33"/>
        <v>0</v>
      </c>
      <c r="U143" s="8">
        <f>Regressões!$C$35+Regressões!$C$36*'Plan Cálculo'!M143</f>
        <v>1053.1096149859218</v>
      </c>
      <c r="V143" s="8">
        <f t="shared" si="34"/>
        <v>1.1596471759711164E-2</v>
      </c>
      <c r="W143" s="12">
        <f t="shared" si="37"/>
        <v>11.160928895377715</v>
      </c>
      <c r="X143" s="8">
        <f t="shared" si="42"/>
        <v>0.14999999999999858</v>
      </c>
      <c r="Y143" s="8">
        <f t="shared" si="38"/>
        <v>10.90728593025181</v>
      </c>
      <c r="Z143" s="8">
        <f t="shared" si="42"/>
        <v>9.9999999999999645E-2</v>
      </c>
      <c r="AA143" s="62">
        <f t="shared" si="45"/>
        <v>1056.5548074929609</v>
      </c>
      <c r="AB143" s="8">
        <f t="shared" si="43"/>
        <v>3.126949446887356E-2</v>
      </c>
      <c r="AC143" s="8">
        <f t="shared" si="44"/>
        <v>1044.2698716619741</v>
      </c>
      <c r="AD143" s="8">
        <f t="shared" si="39"/>
        <v>2.6431432263959557E-2</v>
      </c>
    </row>
    <row r="144" spans="1:30">
      <c r="A144" s="4">
        <v>38838</v>
      </c>
      <c r="B144" s="3">
        <v>143</v>
      </c>
      <c r="C144" s="8">
        <v>11.3</v>
      </c>
      <c r="D144" s="8">
        <f t="shared" si="40"/>
        <v>0.10000000000000142</v>
      </c>
      <c r="E144" s="8"/>
      <c r="F144" s="8"/>
      <c r="G144" s="8">
        <v>10.199999999999999</v>
      </c>
      <c r="H144" s="8">
        <f t="shared" si="31"/>
        <v>-0.20000000000000107</v>
      </c>
      <c r="I144" s="8">
        <v>1054</v>
      </c>
      <c r="J144" s="8">
        <f t="shared" si="41"/>
        <v>-5.6603773584905656E-3</v>
      </c>
      <c r="K144" s="8"/>
      <c r="L144" s="8"/>
      <c r="M144" s="8">
        <v>1019.5</v>
      </c>
      <c r="N144" s="8">
        <f t="shared" si="32"/>
        <v>-1.9613611846626015E-4</v>
      </c>
      <c r="O144" s="8"/>
      <c r="P144" s="8"/>
      <c r="Q144" s="8"/>
      <c r="R144" s="8"/>
      <c r="S144" s="8">
        <f>Regressões!$C$25+Regressões!$C$26*'Plan Cálculo'!G144</f>
        <v>11.009585566280755</v>
      </c>
      <c r="T144" s="8">
        <f t="shared" si="33"/>
        <v>-0.11227222447467611</v>
      </c>
      <c r="U144" s="8">
        <f>Regressões!$C$35+Regressões!$C$36*'Plan Cálculo'!M144</f>
        <v>1052.9641648758225</v>
      </c>
      <c r="V144" s="8">
        <f t="shared" si="34"/>
        <v>-1.3811488189789515E-4</v>
      </c>
      <c r="W144" s="12">
        <f t="shared" si="37"/>
        <v>11.154792783140378</v>
      </c>
      <c r="X144" s="8">
        <f t="shared" si="42"/>
        <v>-6.1361122373373433E-3</v>
      </c>
      <c r="Y144" s="8">
        <f t="shared" si="38"/>
        <v>10.836528522093586</v>
      </c>
      <c r="Z144" s="8">
        <f t="shared" si="42"/>
        <v>-7.0757408158224067E-2</v>
      </c>
      <c r="AA144" s="62">
        <f t="shared" si="45"/>
        <v>1053.4820824379112</v>
      </c>
      <c r="AB144" s="8">
        <f t="shared" si="43"/>
        <v>-2.9082495609865752E-3</v>
      </c>
      <c r="AC144" s="8">
        <f t="shared" si="44"/>
        <v>1042.1547216252741</v>
      </c>
      <c r="AD144" s="8">
        <f t="shared" si="39"/>
        <v>-2.0254821996671382E-3</v>
      </c>
    </row>
    <row r="145" spans="1:30">
      <c r="A145" s="4">
        <v>38869</v>
      </c>
      <c r="B145" s="3">
        <v>144</v>
      </c>
      <c r="C145" s="8">
        <v>11.3</v>
      </c>
      <c r="D145" s="8">
        <f t="shared" si="40"/>
        <v>0</v>
      </c>
      <c r="E145" s="8"/>
      <c r="F145" s="8"/>
      <c r="G145" s="8">
        <v>10.4</v>
      </c>
      <c r="H145" s="8">
        <f t="shared" si="31"/>
        <v>0.20000000000000107</v>
      </c>
      <c r="I145" s="8">
        <v>1091</v>
      </c>
      <c r="J145" s="8">
        <f t="shared" si="41"/>
        <v>3.510436432637571E-2</v>
      </c>
      <c r="K145" s="8"/>
      <c r="L145" s="8"/>
      <c r="M145" s="8">
        <v>1022.7</v>
      </c>
      <c r="N145" s="8">
        <f t="shared" si="32"/>
        <v>3.1387935262383966E-3</v>
      </c>
      <c r="O145" s="8"/>
      <c r="P145" s="8"/>
      <c r="Q145" s="8"/>
      <c r="R145" s="8"/>
      <c r="S145" s="8">
        <f>Regressões!$C$25+Regressões!$C$26*'Plan Cálculo'!G145</f>
        <v>11.121857790755431</v>
      </c>
      <c r="T145" s="8">
        <f t="shared" si="33"/>
        <v>0.11227222447467611</v>
      </c>
      <c r="U145" s="8">
        <f>Regressões!$C$35+Regressões!$C$36*'Plan Cálculo'!M145</f>
        <v>1055.291366637412</v>
      </c>
      <c r="V145" s="8">
        <f t="shared" si="34"/>
        <v>2.2101433640564581E-3</v>
      </c>
      <c r="W145" s="12">
        <f t="shared" si="37"/>
        <v>11.210928895377716</v>
      </c>
      <c r="X145" s="8">
        <f t="shared" si="42"/>
        <v>5.6136112237338054E-2</v>
      </c>
      <c r="Y145" s="8">
        <f t="shared" si="38"/>
        <v>10.940619263585143</v>
      </c>
      <c r="Z145" s="8">
        <f t="shared" si="42"/>
        <v>0.10409074149155728</v>
      </c>
      <c r="AA145" s="62">
        <f t="shared" si="45"/>
        <v>1073.145683318706</v>
      </c>
      <c r="AB145" s="8">
        <f t="shared" si="43"/>
        <v>1.8665339647059145E-2</v>
      </c>
      <c r="AC145" s="8">
        <f t="shared" si="44"/>
        <v>1056.3304555458042</v>
      </c>
      <c r="AD145" s="8">
        <f t="shared" si="39"/>
        <v>1.3602331425819935E-2</v>
      </c>
    </row>
    <row r="146" spans="1:30">
      <c r="A146" s="4">
        <v>38899</v>
      </c>
      <c r="B146" s="3">
        <v>145</v>
      </c>
      <c r="C146" s="8">
        <v>11.3</v>
      </c>
      <c r="D146" s="8">
        <f t="shared" si="40"/>
        <v>0</v>
      </c>
      <c r="E146" s="8"/>
      <c r="F146" s="8"/>
      <c r="G146" s="8">
        <v>10.8</v>
      </c>
      <c r="H146" s="8">
        <f t="shared" si="31"/>
        <v>0.40000000000000036</v>
      </c>
      <c r="I146" s="8">
        <v>1216</v>
      </c>
      <c r="J146" s="8">
        <f t="shared" si="41"/>
        <v>0.11457378551787351</v>
      </c>
      <c r="K146" s="8"/>
      <c r="L146" s="8"/>
      <c r="M146" s="8">
        <v>1029.3</v>
      </c>
      <c r="N146" s="8">
        <f t="shared" si="32"/>
        <v>6.453505426811292E-3</v>
      </c>
      <c r="O146" s="8"/>
      <c r="P146" s="8"/>
      <c r="Q146" s="8"/>
      <c r="R146" s="8"/>
      <c r="S146" s="8">
        <f>Regressões!$C$25+Regressões!$C$26*'Plan Cálculo'!G146</f>
        <v>11.346402239704782</v>
      </c>
      <c r="T146" s="8">
        <f t="shared" si="33"/>
        <v>0.22454444894935044</v>
      </c>
      <c r="U146" s="8">
        <f>Regressões!$C$35+Regressões!$C$36*'Plan Cálculo'!M146</f>
        <v>1060.09122027069</v>
      </c>
      <c r="V146" s="8">
        <f t="shared" si="34"/>
        <v>4.548368142698116E-3</v>
      </c>
      <c r="W146" s="12">
        <f t="shared" si="37"/>
        <v>11.323201119852392</v>
      </c>
      <c r="X146" s="8">
        <f t="shared" si="42"/>
        <v>0.11227222447467611</v>
      </c>
      <c r="Y146" s="8">
        <f t="shared" si="38"/>
        <v>11.148800746568261</v>
      </c>
      <c r="Z146" s="8">
        <f t="shared" si="42"/>
        <v>0.20818148298311812</v>
      </c>
      <c r="AA146" s="62">
        <f t="shared" si="45"/>
        <v>1138.045610135345</v>
      </c>
      <c r="AB146" s="8">
        <f t="shared" si="43"/>
        <v>6.0476343357162635E-2</v>
      </c>
      <c r="AC146" s="8">
        <f t="shared" si="44"/>
        <v>1101.7970734235632</v>
      </c>
      <c r="AD146" s="8">
        <f t="shared" si="39"/>
        <v>4.3042040148569362E-2</v>
      </c>
    </row>
    <row r="147" spans="1:30">
      <c r="A147" s="4">
        <v>38930</v>
      </c>
      <c r="B147" s="3">
        <v>146</v>
      </c>
      <c r="C147" s="8">
        <v>10.7</v>
      </c>
      <c r="D147" s="8">
        <f t="shared" si="40"/>
        <v>-0.60000000000000142</v>
      </c>
      <c r="E147" s="8"/>
      <c r="F147" s="8"/>
      <c r="G147" s="8">
        <v>10.6</v>
      </c>
      <c r="H147" s="8">
        <f t="shared" si="31"/>
        <v>-0.20000000000000107</v>
      </c>
      <c r="I147" s="8">
        <v>1128</v>
      </c>
      <c r="J147" s="8">
        <f t="shared" si="41"/>
        <v>-7.2368421052631582E-2</v>
      </c>
      <c r="K147" s="8"/>
      <c r="L147" s="8"/>
      <c r="M147" s="8">
        <v>1019.2</v>
      </c>
      <c r="N147" s="8">
        <f t="shared" si="32"/>
        <v>-9.812493927912086E-3</v>
      </c>
      <c r="O147" s="8"/>
      <c r="P147" s="8"/>
      <c r="Q147" s="8"/>
      <c r="R147" s="8"/>
      <c r="S147" s="8">
        <f>Regressões!$C$25+Regressões!$C$26*'Plan Cálculo'!G147</f>
        <v>11.234130015230106</v>
      </c>
      <c r="T147" s="8">
        <f t="shared" si="33"/>
        <v>-0.11227222447467611</v>
      </c>
      <c r="U147" s="8">
        <f>Regressões!$C$35+Regressões!$C$36*'Plan Cálculo'!M147</f>
        <v>1052.7459897106737</v>
      </c>
      <c r="V147" s="8">
        <f t="shared" si="34"/>
        <v>-6.928866515978396E-3</v>
      </c>
      <c r="W147" s="12">
        <f t="shared" si="37"/>
        <v>10.967065007615052</v>
      </c>
      <c r="X147" s="8">
        <f t="shared" si="42"/>
        <v>-0.35613611223734054</v>
      </c>
      <c r="Y147" s="8">
        <f t="shared" si="38"/>
        <v>10.844710005076701</v>
      </c>
      <c r="Z147" s="8">
        <f t="shared" si="42"/>
        <v>-0.30409074149156012</v>
      </c>
      <c r="AA147" s="62">
        <f t="shared" si="45"/>
        <v>1090.3729948553369</v>
      </c>
      <c r="AB147" s="8">
        <f t="shared" si="43"/>
        <v>-4.1889898660861707E-2</v>
      </c>
      <c r="AC147" s="8">
        <f t="shared" si="44"/>
        <v>1066.6486632368913</v>
      </c>
      <c r="AD147" s="8">
        <f t="shared" si="39"/>
        <v>-3.1900983433779638E-2</v>
      </c>
    </row>
    <row r="148" spans="1:30">
      <c r="A148" s="4">
        <v>38961</v>
      </c>
      <c r="B148" s="3">
        <v>147</v>
      </c>
      <c r="C148" s="8">
        <v>10.3</v>
      </c>
      <c r="D148" s="8">
        <f t="shared" si="40"/>
        <v>-0.39999999999999858</v>
      </c>
      <c r="E148" s="8"/>
      <c r="F148" s="8"/>
      <c r="G148" s="8">
        <v>10</v>
      </c>
      <c r="H148" s="8">
        <f t="shared" si="31"/>
        <v>-0.59999999999999964</v>
      </c>
      <c r="I148" s="8">
        <v>1077</v>
      </c>
      <c r="J148" s="8">
        <f t="shared" si="41"/>
        <v>-4.5212765957446811E-2</v>
      </c>
      <c r="K148" s="8"/>
      <c r="L148" s="8"/>
      <c r="M148" s="8">
        <v>1042.7</v>
      </c>
      <c r="N148" s="8">
        <f t="shared" si="32"/>
        <v>2.3057299843014127E-2</v>
      </c>
      <c r="O148" s="8"/>
      <c r="P148" s="8"/>
      <c r="Q148" s="8"/>
      <c r="R148" s="8"/>
      <c r="S148" s="8">
        <f>Regressões!$C$25+Regressões!$C$26*'Plan Cálculo'!G148</f>
        <v>10.897313341806079</v>
      </c>
      <c r="T148" s="8">
        <f t="shared" si="33"/>
        <v>-0.33681667342402655</v>
      </c>
      <c r="U148" s="8">
        <f>Regressões!$C$35+Regressões!$C$36*'Plan Cálculo'!M148</f>
        <v>1069.8363776473457</v>
      </c>
      <c r="V148" s="8">
        <f t="shared" si="34"/>
        <v>1.6234104051414067E-2</v>
      </c>
      <c r="W148" s="12">
        <f t="shared" si="37"/>
        <v>10.59865667090304</v>
      </c>
      <c r="X148" s="8">
        <f t="shared" si="42"/>
        <v>-0.36840833671201167</v>
      </c>
      <c r="Y148" s="8">
        <f t="shared" si="38"/>
        <v>10.399104447268693</v>
      </c>
      <c r="Z148" s="8">
        <f t="shared" si="42"/>
        <v>-0.44560555780800826</v>
      </c>
      <c r="AA148" s="62">
        <f t="shared" si="45"/>
        <v>1073.4181888236728</v>
      </c>
      <c r="AB148" s="8">
        <f t="shared" si="43"/>
        <v>-1.5549546908866233E-2</v>
      </c>
      <c r="AC148" s="8">
        <f t="shared" si="44"/>
        <v>1063.1787925491153</v>
      </c>
      <c r="AD148" s="8">
        <f t="shared" si="39"/>
        <v>-3.2530586756150245E-3</v>
      </c>
    </row>
    <row r="149" spans="1:30">
      <c r="A149" s="4">
        <v>38991</v>
      </c>
      <c r="B149" s="3">
        <v>148</v>
      </c>
      <c r="C149" s="8">
        <v>9.6</v>
      </c>
      <c r="D149" s="8">
        <f t="shared" si="40"/>
        <v>-0.70000000000000107</v>
      </c>
      <c r="E149" s="8"/>
      <c r="F149" s="8"/>
      <c r="G149" s="8">
        <v>9.8000000000000007</v>
      </c>
      <c r="H149" s="8">
        <f t="shared" si="31"/>
        <v>-0.19999999999999929</v>
      </c>
      <c r="I149" s="8">
        <v>1099</v>
      </c>
      <c r="J149" s="8">
        <f t="shared" si="41"/>
        <v>2.0427112349117919E-2</v>
      </c>
      <c r="K149" s="8"/>
      <c r="L149" s="8"/>
      <c r="M149" s="8">
        <v>1053.0999999999999</v>
      </c>
      <c r="N149" s="8">
        <f t="shared" si="32"/>
        <v>9.9741056871582075E-3</v>
      </c>
      <c r="O149" s="8"/>
      <c r="P149" s="8"/>
      <c r="Q149" s="8"/>
      <c r="R149" s="8"/>
      <c r="S149" s="8">
        <f>Regressões!$C$25+Regressões!$C$26*'Plan Cálculo'!G149</f>
        <v>10.785041117331406</v>
      </c>
      <c r="T149" s="8">
        <f t="shared" si="33"/>
        <v>-0.11227222447467256</v>
      </c>
      <c r="U149" s="8">
        <f>Regressões!$C$35+Regressões!$C$36*'Plan Cálculo'!M149</f>
        <v>1077.3997833725109</v>
      </c>
      <c r="V149" s="8">
        <f t="shared" si="34"/>
        <v>7.0696845640991976E-3</v>
      </c>
      <c r="W149" s="12">
        <f t="shared" si="37"/>
        <v>10.192520558665702</v>
      </c>
      <c r="X149" s="8">
        <f t="shared" si="42"/>
        <v>-0.4061361122373377</v>
      </c>
      <c r="Y149" s="8">
        <f t="shared" si="38"/>
        <v>10.061680372443801</v>
      </c>
      <c r="Z149" s="8">
        <f t="shared" si="42"/>
        <v>-0.33742407482489156</v>
      </c>
      <c r="AA149" s="62">
        <f t="shared" si="45"/>
        <v>1088.1998916862553</v>
      </c>
      <c r="AB149" s="8">
        <f t="shared" si="43"/>
        <v>1.3770684171824343E-2</v>
      </c>
      <c r="AC149" s="8">
        <f t="shared" si="44"/>
        <v>1076.4999277908369</v>
      </c>
      <c r="AD149" s="8">
        <f t="shared" si="39"/>
        <v>1.252953438789192E-2</v>
      </c>
    </row>
    <row r="150" spans="1:30">
      <c r="A150" s="4">
        <v>39022</v>
      </c>
      <c r="B150" s="3">
        <v>149</v>
      </c>
      <c r="C150" s="8">
        <v>9.1</v>
      </c>
      <c r="D150" s="8">
        <f t="shared" si="40"/>
        <v>-0.5</v>
      </c>
      <c r="E150" s="8"/>
      <c r="F150" s="8"/>
      <c r="G150" s="8">
        <v>9.6</v>
      </c>
      <c r="H150" s="8">
        <f t="shared" si="31"/>
        <v>-0.20000000000000107</v>
      </c>
      <c r="I150" s="8">
        <v>1099</v>
      </c>
      <c r="J150" s="8">
        <f t="shared" si="41"/>
        <v>0</v>
      </c>
      <c r="K150" s="8"/>
      <c r="L150" s="8"/>
      <c r="M150" s="8">
        <v>1148.0999999999999</v>
      </c>
      <c r="N150" s="8">
        <f t="shared" si="32"/>
        <v>9.0209856613806857E-2</v>
      </c>
      <c r="O150" s="8"/>
      <c r="P150" s="8"/>
      <c r="Q150" s="8"/>
      <c r="R150" s="8"/>
      <c r="S150" s="8">
        <f>Regressões!$C$25+Regressões!$C$26*'Plan Cálculo'!G150</f>
        <v>10.67276889285673</v>
      </c>
      <c r="T150" s="8">
        <f t="shared" si="33"/>
        <v>-0.11227222447467611</v>
      </c>
      <c r="U150" s="8">
        <f>Regressões!$C$35+Regressões!$C$36*'Plan Cálculo'!M150</f>
        <v>1146.4885856696956</v>
      </c>
      <c r="V150" s="8">
        <f t="shared" si="34"/>
        <v>6.4125502309756083E-2</v>
      </c>
      <c r="W150" s="12">
        <f t="shared" si="37"/>
        <v>9.8863844464283659</v>
      </c>
      <c r="X150" s="8">
        <f t="shared" si="42"/>
        <v>-0.30613611223733628</v>
      </c>
      <c r="Y150" s="8">
        <f t="shared" si="38"/>
        <v>9.7909229642855777</v>
      </c>
      <c r="Z150" s="8">
        <f t="shared" si="42"/>
        <v>-0.27075740815822336</v>
      </c>
      <c r="AA150" s="62">
        <f t="shared" si="45"/>
        <v>1122.7442928348478</v>
      </c>
      <c r="AB150" s="8">
        <f t="shared" si="43"/>
        <v>3.1744536470283094E-2</v>
      </c>
      <c r="AC150" s="8">
        <f t="shared" si="44"/>
        <v>1131.1961952232318</v>
      </c>
      <c r="AD150" s="8">
        <f t="shared" si="39"/>
        <v>5.0809355412258242E-2</v>
      </c>
    </row>
    <row r="151" spans="1:30">
      <c r="A151" s="4">
        <v>39052</v>
      </c>
      <c r="B151" s="3">
        <v>150</v>
      </c>
      <c r="C151" s="8">
        <v>9</v>
      </c>
      <c r="D151" s="8">
        <f t="shared" si="40"/>
        <v>-9.9999999999999645E-2</v>
      </c>
      <c r="E151" s="8"/>
      <c r="F151" s="8"/>
      <c r="G151" s="8">
        <v>8.4</v>
      </c>
      <c r="H151" s="8">
        <f t="shared" si="31"/>
        <v>-1.1999999999999993</v>
      </c>
      <c r="I151" s="8">
        <v>1138</v>
      </c>
      <c r="J151" s="8">
        <f t="shared" si="41"/>
        <v>3.5486806187443133E-2</v>
      </c>
      <c r="K151" s="8"/>
      <c r="L151" s="8"/>
      <c r="M151" s="8">
        <v>1311.7</v>
      </c>
      <c r="N151" s="8">
        <f t="shared" si="32"/>
        <v>0.14249629823186147</v>
      </c>
      <c r="O151" s="8"/>
      <c r="P151" s="8"/>
      <c r="Q151" s="8"/>
      <c r="R151" s="8"/>
      <c r="S151" s="8">
        <f>Regressões!$C$25+Regressões!$C$26*'Plan Cálculo'!G151</f>
        <v>9.9991355460086773</v>
      </c>
      <c r="T151" s="8">
        <f t="shared" si="33"/>
        <v>-0.67363334684805309</v>
      </c>
      <c r="U151" s="8">
        <f>Regressões!$C$35+Regressões!$C$36*'Plan Cálculo'!M151</f>
        <v>1265.4667757309526</v>
      </c>
      <c r="V151" s="8">
        <f t="shared" si="34"/>
        <v>0.10377616624221214</v>
      </c>
      <c r="W151" s="12">
        <f t="shared" si="37"/>
        <v>9.4995677730043386</v>
      </c>
      <c r="X151" s="8">
        <f t="shared" si="42"/>
        <v>-0.38681667342402726</v>
      </c>
      <c r="Y151" s="8">
        <f t="shared" si="38"/>
        <v>9.1330451820028937</v>
      </c>
      <c r="Z151" s="8">
        <f t="shared" si="42"/>
        <v>-0.65787778228268401</v>
      </c>
      <c r="AA151" s="62">
        <f t="shared" si="45"/>
        <v>1201.7333878654763</v>
      </c>
      <c r="AB151" s="8">
        <f t="shared" si="43"/>
        <v>7.0353593008419382E-2</v>
      </c>
      <c r="AC151" s="8">
        <f t="shared" si="44"/>
        <v>1238.3889252436509</v>
      </c>
      <c r="AD151" s="8">
        <f t="shared" si="39"/>
        <v>9.4760511459522273E-2</v>
      </c>
    </row>
    <row r="152" spans="1:30">
      <c r="A152" s="4">
        <v>39083</v>
      </c>
      <c r="B152" s="3">
        <v>151</v>
      </c>
      <c r="C152" s="8">
        <v>9</v>
      </c>
      <c r="D152" s="8">
        <f t="shared" si="40"/>
        <v>0</v>
      </c>
      <c r="E152" s="8"/>
      <c r="F152" s="8"/>
      <c r="G152" s="8">
        <v>9.3000000000000007</v>
      </c>
      <c r="H152" s="8">
        <f t="shared" si="31"/>
        <v>0.90000000000000036</v>
      </c>
      <c r="I152" s="8">
        <v>1073</v>
      </c>
      <c r="J152" s="8">
        <f t="shared" si="41"/>
        <v>-5.7117750439367308E-2</v>
      </c>
      <c r="K152" s="8"/>
      <c r="L152" s="8"/>
      <c r="M152" s="8">
        <v>1091.3</v>
      </c>
      <c r="N152" s="8">
        <f t="shared" si="32"/>
        <v>-0.16802622550888166</v>
      </c>
      <c r="O152" s="8"/>
      <c r="P152" s="8"/>
      <c r="Q152" s="8"/>
      <c r="R152" s="8"/>
      <c r="S152" s="8">
        <f>Regressões!$C$25+Regressões!$C$26*'Plan Cálculo'!G152</f>
        <v>10.504360556144718</v>
      </c>
      <c r="T152" s="8">
        <f t="shared" si="33"/>
        <v>0.50522501013604071</v>
      </c>
      <c r="U152" s="8">
        <f>Regressões!$C$35+Regressões!$C$36*'Plan Cálculo'!M152</f>
        <v>1105.1807544014841</v>
      </c>
      <c r="V152" s="8">
        <f t="shared" si="34"/>
        <v>-0.12666158006154277</v>
      </c>
      <c r="W152" s="12">
        <f t="shared" si="37"/>
        <v>9.752180278072359</v>
      </c>
      <c r="X152" s="8">
        <f t="shared" si="42"/>
        <v>0.25261250506802035</v>
      </c>
      <c r="Y152" s="8">
        <f t="shared" si="38"/>
        <v>9.6014535187149068</v>
      </c>
      <c r="Z152" s="8">
        <f t="shared" si="42"/>
        <v>0.4684083367120131</v>
      </c>
      <c r="AA152" s="62">
        <f t="shared" si="45"/>
        <v>1089.0903772007421</v>
      </c>
      <c r="AB152" s="8">
        <f t="shared" si="43"/>
        <v>-9.3733778059384029E-2</v>
      </c>
      <c r="AC152" s="8">
        <f t="shared" si="44"/>
        <v>1089.826918133828</v>
      </c>
      <c r="AD152" s="8">
        <f t="shared" si="39"/>
        <v>-0.11996393385106664</v>
      </c>
    </row>
    <row r="153" spans="1:30">
      <c r="A153" s="4">
        <v>39114</v>
      </c>
      <c r="B153" s="3">
        <v>152</v>
      </c>
      <c r="C153" s="8">
        <v>9.6999999999999993</v>
      </c>
      <c r="D153" s="8">
        <f t="shared" si="40"/>
        <v>0.69999999999999929</v>
      </c>
      <c r="E153" s="8"/>
      <c r="F153" s="8"/>
      <c r="G153" s="8">
        <v>9.9</v>
      </c>
      <c r="H153" s="8">
        <f t="shared" si="31"/>
        <v>0.59999999999999964</v>
      </c>
      <c r="I153" s="8">
        <v>1138</v>
      </c>
      <c r="J153" s="8">
        <f t="shared" si="41"/>
        <v>6.0577819198508853E-2</v>
      </c>
      <c r="K153" s="8"/>
      <c r="L153" s="8"/>
      <c r="M153" s="8">
        <v>1087.4000000000001</v>
      </c>
      <c r="N153" s="8">
        <f t="shared" si="32"/>
        <v>-3.5737194172087085E-3</v>
      </c>
      <c r="O153" s="8"/>
      <c r="P153" s="8"/>
      <c r="Q153" s="8"/>
      <c r="R153" s="8"/>
      <c r="S153" s="8">
        <f>Regressões!$C$25+Regressões!$C$26*'Plan Cálculo'!G153</f>
        <v>10.841177229568743</v>
      </c>
      <c r="T153" s="8">
        <f t="shared" si="33"/>
        <v>0.33681667342402477</v>
      </c>
      <c r="U153" s="8">
        <f>Regressões!$C$35+Regressões!$C$36*'Plan Cálculo'!M153</f>
        <v>1102.3444772545472</v>
      </c>
      <c r="V153" s="8">
        <f t="shared" si="34"/>
        <v>-2.5663468492743845E-3</v>
      </c>
      <c r="W153" s="12">
        <f t="shared" si="37"/>
        <v>10.270588614784371</v>
      </c>
      <c r="X153" s="8">
        <f t="shared" si="42"/>
        <v>0.51840833671201203</v>
      </c>
      <c r="Y153" s="8">
        <f t="shared" si="38"/>
        <v>10.147059076522915</v>
      </c>
      <c r="Z153" s="8">
        <f t="shared" si="42"/>
        <v>0.5456055578080079</v>
      </c>
      <c r="AA153" s="62">
        <f t="shared" si="45"/>
        <v>1120.1722386272736</v>
      </c>
      <c r="AB153" s="8">
        <f t="shared" si="43"/>
        <v>2.8539285698603228E-2</v>
      </c>
      <c r="AC153" s="8">
        <f t="shared" si="44"/>
        <v>1109.248159084849</v>
      </c>
      <c r="AD153" s="8">
        <f t="shared" si="39"/>
        <v>1.7820481975502196E-2</v>
      </c>
    </row>
    <row r="154" spans="1:30">
      <c r="A154" s="4">
        <v>39142</v>
      </c>
      <c r="B154" s="3">
        <v>153</v>
      </c>
      <c r="C154" s="8">
        <v>10.4</v>
      </c>
      <c r="D154" s="8">
        <f t="shared" si="40"/>
        <v>0.70000000000000107</v>
      </c>
      <c r="E154" s="8"/>
      <c r="F154" s="8"/>
      <c r="G154" s="8">
        <v>10.199999999999999</v>
      </c>
      <c r="H154" s="8">
        <f t="shared" si="31"/>
        <v>0.29999999999999893</v>
      </c>
      <c r="I154" s="8">
        <v>1152</v>
      </c>
      <c r="J154" s="8">
        <f t="shared" si="41"/>
        <v>1.2302284710017574E-2</v>
      </c>
      <c r="K154" s="8"/>
      <c r="L154" s="8"/>
      <c r="M154" s="8">
        <v>1090.2</v>
      </c>
      <c r="N154" s="8">
        <f t="shared" si="32"/>
        <v>2.5749494206363382E-3</v>
      </c>
      <c r="O154" s="8"/>
      <c r="P154" s="8"/>
      <c r="Q154" s="8"/>
      <c r="R154" s="8"/>
      <c r="S154" s="8">
        <f>Regressões!$C$25+Regressões!$C$26*'Plan Cálculo'!G154</f>
        <v>11.009585566280755</v>
      </c>
      <c r="T154" s="8">
        <f t="shared" si="33"/>
        <v>0.16840833671201239</v>
      </c>
      <c r="U154" s="8">
        <f>Regressões!$C$35+Regressões!$C$36*'Plan Cálculo'!M154</f>
        <v>1104.3807787959379</v>
      </c>
      <c r="V154" s="8">
        <f t="shared" si="34"/>
        <v>1.8472461044683709E-3</v>
      </c>
      <c r="W154" s="12">
        <f t="shared" si="37"/>
        <v>10.704792783140377</v>
      </c>
      <c r="X154" s="8">
        <f t="shared" si="42"/>
        <v>0.43420416835600584</v>
      </c>
      <c r="Y154" s="8">
        <f t="shared" si="38"/>
        <v>10.536528522093585</v>
      </c>
      <c r="Z154" s="8">
        <f t="shared" si="42"/>
        <v>0.3894694455706702</v>
      </c>
      <c r="AA154" s="62">
        <f t="shared" si="45"/>
        <v>1128.1903893979688</v>
      </c>
      <c r="AB154" s="8">
        <f t="shared" si="43"/>
        <v>7.1579624045326751E-3</v>
      </c>
      <c r="AC154" s="8">
        <f t="shared" si="44"/>
        <v>1115.5269262653126</v>
      </c>
      <c r="AD154" s="8">
        <f t="shared" si="39"/>
        <v>5.6603809788096917E-3</v>
      </c>
    </row>
    <row r="155" spans="1:30">
      <c r="A155" s="4">
        <v>39173</v>
      </c>
      <c r="B155" s="3">
        <v>154</v>
      </c>
      <c r="C155" s="8">
        <v>10.9</v>
      </c>
      <c r="D155" s="8">
        <f t="shared" si="40"/>
        <v>0.5</v>
      </c>
      <c r="E155" s="8"/>
      <c r="F155" s="8"/>
      <c r="G155" s="8">
        <v>10.199999999999999</v>
      </c>
      <c r="H155" s="8">
        <f t="shared" si="31"/>
        <v>0</v>
      </c>
      <c r="I155" s="8">
        <v>1155</v>
      </c>
      <c r="J155" s="8">
        <f t="shared" si="41"/>
        <v>2.6041666666666665E-3</v>
      </c>
      <c r="K155" s="8"/>
      <c r="L155" s="8"/>
      <c r="M155" s="8">
        <v>1102.3</v>
      </c>
      <c r="N155" s="8">
        <f t="shared" si="32"/>
        <v>1.1098880939277113E-2</v>
      </c>
      <c r="O155" s="8"/>
      <c r="P155" s="8"/>
      <c r="Q155" s="8"/>
      <c r="R155" s="8"/>
      <c r="S155" s="8">
        <f>Regressões!$C$25+Regressões!$C$26*'Plan Cálculo'!G155</f>
        <v>11.009585566280755</v>
      </c>
      <c r="T155" s="8">
        <f t="shared" si="33"/>
        <v>0</v>
      </c>
      <c r="U155" s="8">
        <f>Regressões!$C$35+Regressões!$C$36*'Plan Cálculo'!M155</f>
        <v>1113.1805104569476</v>
      </c>
      <c r="V155" s="8">
        <f t="shared" si="34"/>
        <v>7.9680231945033191E-3</v>
      </c>
      <c r="W155" s="12">
        <f t="shared" si="37"/>
        <v>10.954792783140377</v>
      </c>
      <c r="X155" s="8">
        <f t="shared" si="42"/>
        <v>0.25</v>
      </c>
      <c r="Y155" s="8">
        <f t="shared" si="38"/>
        <v>10.703195188760253</v>
      </c>
      <c r="Z155" s="8">
        <f t="shared" si="42"/>
        <v>0.16666666666666785</v>
      </c>
      <c r="AA155" s="62">
        <f t="shared" si="45"/>
        <v>1134.0902552284738</v>
      </c>
      <c r="AB155" s="8">
        <f t="shared" si="43"/>
        <v>5.2294948494050449E-3</v>
      </c>
      <c r="AC155" s="8">
        <f t="shared" si="44"/>
        <v>1123.4935034856492</v>
      </c>
      <c r="AD155" s="8">
        <f t="shared" si="39"/>
        <v>7.1415373602930531E-3</v>
      </c>
    </row>
    <row r="156" spans="1:30">
      <c r="A156" s="4">
        <v>39203</v>
      </c>
      <c r="B156" s="3">
        <v>155</v>
      </c>
      <c r="C156" s="8">
        <v>10.6</v>
      </c>
      <c r="D156" s="8">
        <f t="shared" si="40"/>
        <v>-0.30000000000000071</v>
      </c>
      <c r="E156" s="8"/>
      <c r="F156" s="8"/>
      <c r="G156" s="8">
        <v>10.199999999999999</v>
      </c>
      <c r="H156" s="8">
        <f t="shared" si="31"/>
        <v>0</v>
      </c>
      <c r="I156" s="8">
        <v>1095</v>
      </c>
      <c r="J156" s="8">
        <f t="shared" si="41"/>
        <v>-5.1948051948051951E-2</v>
      </c>
      <c r="K156" s="8"/>
      <c r="L156" s="8"/>
      <c r="M156" s="8">
        <v>1096.4000000000001</v>
      </c>
      <c r="N156" s="8">
        <f t="shared" si="32"/>
        <v>-5.3524448879614115E-3</v>
      </c>
      <c r="O156" s="8"/>
      <c r="P156" s="8"/>
      <c r="Q156" s="8"/>
      <c r="R156" s="8"/>
      <c r="S156" s="8">
        <f>Regressões!$C$25+Regressões!$C$26*'Plan Cálculo'!G156</f>
        <v>11.009585566280755</v>
      </c>
      <c r="T156" s="8">
        <f t="shared" si="33"/>
        <v>0</v>
      </c>
      <c r="U156" s="8">
        <f>Regressões!$C$35+Regressões!$C$36*'Plan Cálculo'!M156</f>
        <v>1108.8897322090174</v>
      </c>
      <c r="V156" s="8">
        <f t="shared" si="34"/>
        <v>-3.8545215332316646E-3</v>
      </c>
      <c r="W156" s="12">
        <f t="shared" si="37"/>
        <v>10.804792783140378</v>
      </c>
      <c r="X156" s="8">
        <f t="shared" si="42"/>
        <v>-0.14999999999999858</v>
      </c>
      <c r="Y156" s="8">
        <f t="shared" si="38"/>
        <v>10.603195188760251</v>
      </c>
      <c r="Z156" s="8">
        <f t="shared" si="42"/>
        <v>-0.10000000000000142</v>
      </c>
      <c r="AA156" s="62">
        <f t="shared" si="45"/>
        <v>1101.9448661045087</v>
      </c>
      <c r="AB156" s="8">
        <f t="shared" si="43"/>
        <v>-2.8344648034639052E-2</v>
      </c>
      <c r="AC156" s="8">
        <f t="shared" si="44"/>
        <v>1100.0965774030058</v>
      </c>
      <c r="AD156" s="8">
        <f t="shared" si="39"/>
        <v>-2.0825154760623198E-2</v>
      </c>
    </row>
    <row r="157" spans="1:30">
      <c r="A157" s="4">
        <v>39234</v>
      </c>
      <c r="B157" s="3">
        <v>156</v>
      </c>
      <c r="C157" s="8">
        <v>10.3</v>
      </c>
      <c r="D157" s="8">
        <f t="shared" si="40"/>
        <v>-0.29999999999999893</v>
      </c>
      <c r="E157" s="8"/>
      <c r="F157" s="8"/>
      <c r="G157" s="8">
        <v>9.6999999999999993</v>
      </c>
      <c r="H157" s="8">
        <f t="shared" si="31"/>
        <v>-0.5</v>
      </c>
      <c r="I157" s="8">
        <v>1072</v>
      </c>
      <c r="J157" s="8">
        <f t="shared" si="41"/>
        <v>-2.1004566210045664E-2</v>
      </c>
      <c r="K157" s="8"/>
      <c r="L157" s="8"/>
      <c r="M157" s="8">
        <v>1088.8</v>
      </c>
      <c r="N157" s="8">
        <f t="shared" si="32"/>
        <v>-6.931776723823546E-3</v>
      </c>
      <c r="O157" s="8"/>
      <c r="P157" s="8"/>
      <c r="Q157" s="8"/>
      <c r="R157" s="8"/>
      <c r="S157" s="8">
        <f>Regressões!$C$25+Regressões!$C$26*'Plan Cálculo'!G157</f>
        <v>10.728905005094067</v>
      </c>
      <c r="T157" s="8">
        <f t="shared" si="33"/>
        <v>-0.28068056118668849</v>
      </c>
      <c r="U157" s="8">
        <f>Regressões!$C$35+Regressões!$C$36*'Plan Cálculo'!M157</f>
        <v>1103.3626280252424</v>
      </c>
      <c r="V157" s="8">
        <f t="shared" si="34"/>
        <v>-4.984358699727947E-3</v>
      </c>
      <c r="W157" s="12">
        <f t="shared" si="37"/>
        <v>10.514452502547034</v>
      </c>
      <c r="X157" s="8">
        <f t="shared" si="42"/>
        <v>-0.2903402805933446</v>
      </c>
      <c r="Y157" s="8">
        <f t="shared" si="38"/>
        <v>10.242968335031355</v>
      </c>
      <c r="Z157" s="8">
        <f t="shared" si="42"/>
        <v>-0.3602268537288964</v>
      </c>
      <c r="AA157" s="62">
        <f t="shared" si="45"/>
        <v>1087.6813140126212</v>
      </c>
      <c r="AB157" s="8">
        <f t="shared" si="43"/>
        <v>-1.2943979803917654E-2</v>
      </c>
      <c r="AC157" s="8">
        <f t="shared" si="44"/>
        <v>1088.0542093417473</v>
      </c>
      <c r="AD157" s="8">
        <f t="shared" si="39"/>
        <v>-1.0946646238720999E-2</v>
      </c>
    </row>
    <row r="158" spans="1:30">
      <c r="A158" s="4">
        <v>39264</v>
      </c>
      <c r="B158" s="3">
        <v>157</v>
      </c>
      <c r="C158" s="8">
        <v>10.5</v>
      </c>
      <c r="D158" s="8">
        <f t="shared" si="40"/>
        <v>0.19999999999999929</v>
      </c>
      <c r="E158" s="8"/>
      <c r="F158" s="8"/>
      <c r="G158" s="8">
        <v>9.5</v>
      </c>
      <c r="H158" s="8">
        <f t="shared" si="31"/>
        <v>-0.19999999999999929</v>
      </c>
      <c r="I158" s="8">
        <v>1113</v>
      </c>
      <c r="J158" s="8">
        <f t="shared" si="41"/>
        <v>3.8246268656716417E-2</v>
      </c>
      <c r="K158" s="8"/>
      <c r="L158" s="8"/>
      <c r="M158" s="8">
        <v>1091.3</v>
      </c>
      <c r="N158" s="8">
        <f t="shared" si="32"/>
        <v>2.296105804555474E-3</v>
      </c>
      <c r="O158" s="8"/>
      <c r="P158" s="8"/>
      <c r="Q158" s="8"/>
      <c r="R158" s="8"/>
      <c r="S158" s="8">
        <f>Regressões!$C$25+Regressões!$C$26*'Plan Cálculo'!G158</f>
        <v>10.616632780619392</v>
      </c>
      <c r="T158" s="8">
        <f t="shared" si="33"/>
        <v>-0.11227222447467433</v>
      </c>
      <c r="U158" s="8">
        <f>Regressões!$C$35+Regressões!$C$36*'Plan Cálculo'!M158</f>
        <v>1105.1807544014841</v>
      </c>
      <c r="V158" s="8">
        <f t="shared" si="34"/>
        <v>1.6478049283722095E-3</v>
      </c>
      <c r="W158" s="12">
        <f t="shared" si="37"/>
        <v>10.558316390309695</v>
      </c>
      <c r="X158" s="8">
        <f t="shared" si="42"/>
        <v>4.3863887762661591E-2</v>
      </c>
      <c r="Y158" s="8">
        <f t="shared" si="38"/>
        <v>10.205544260206464</v>
      </c>
      <c r="Z158" s="8">
        <f t="shared" si="42"/>
        <v>-3.7424074824890852E-2</v>
      </c>
      <c r="AA158" s="62">
        <f t="shared" si="45"/>
        <v>1109.0903772007421</v>
      </c>
      <c r="AB158" s="8">
        <f t="shared" si="43"/>
        <v>1.9683213191499609E-2</v>
      </c>
      <c r="AC158" s="8">
        <f t="shared" si="44"/>
        <v>1103.1602514671613</v>
      </c>
      <c r="AD158" s="8">
        <f t="shared" si="39"/>
        <v>1.3883538150689068E-2</v>
      </c>
    </row>
    <row r="159" spans="1:30">
      <c r="A159" s="4">
        <v>39295</v>
      </c>
      <c r="B159" s="3">
        <v>158</v>
      </c>
      <c r="C159" s="8">
        <v>10.4</v>
      </c>
      <c r="D159" s="8">
        <f t="shared" si="40"/>
        <v>-9.9999999999999645E-2</v>
      </c>
      <c r="E159" s="8"/>
      <c r="F159" s="8"/>
      <c r="G159" s="8">
        <v>9.6</v>
      </c>
      <c r="H159" s="8">
        <f t="shared" si="31"/>
        <v>9.9999999999999645E-2</v>
      </c>
      <c r="I159" s="8">
        <v>1128</v>
      </c>
      <c r="J159" s="8">
        <f t="shared" si="41"/>
        <v>1.3477088948787063E-2</v>
      </c>
      <c r="K159" s="8"/>
      <c r="L159" s="8"/>
      <c r="M159" s="8">
        <v>1097.2</v>
      </c>
      <c r="N159" s="8">
        <f t="shared" si="32"/>
        <v>5.4063960414185751E-3</v>
      </c>
      <c r="O159" s="8"/>
      <c r="P159" s="8"/>
      <c r="Q159" s="8"/>
      <c r="R159" s="8"/>
      <c r="S159" s="8">
        <f>Regressões!$C$25+Regressões!$C$26*'Plan Cálculo'!G159</f>
        <v>10.67276889285673</v>
      </c>
      <c r="T159" s="8">
        <f t="shared" si="33"/>
        <v>5.6136112237338054E-2</v>
      </c>
      <c r="U159" s="8">
        <f>Regressões!$C$35+Regressões!$C$36*'Plan Cálculo'!M159</f>
        <v>1109.4715326494147</v>
      </c>
      <c r="V159" s="8">
        <f t="shared" si="34"/>
        <v>3.8824221565948881E-3</v>
      </c>
      <c r="W159" s="12">
        <f t="shared" si="37"/>
        <v>10.536384446428364</v>
      </c>
      <c r="X159" s="8">
        <f t="shared" si="42"/>
        <v>-2.1931943881330795E-2</v>
      </c>
      <c r="Y159" s="8">
        <f t="shared" si="38"/>
        <v>10.22425629761891</v>
      </c>
      <c r="Z159" s="8">
        <f t="shared" si="42"/>
        <v>1.8712037412445426E-2</v>
      </c>
      <c r="AA159" s="62">
        <f t="shared" si="45"/>
        <v>1118.7357663247074</v>
      </c>
      <c r="AB159" s="8">
        <f t="shared" si="43"/>
        <v>8.696666495574058E-3</v>
      </c>
      <c r="AC159" s="8">
        <f t="shared" si="44"/>
        <v>1111.5571775498049</v>
      </c>
      <c r="AD159" s="8">
        <f t="shared" si="39"/>
        <v>7.6117010846574991E-3</v>
      </c>
    </row>
    <row r="160" spans="1:30">
      <c r="A160" s="4">
        <v>39326</v>
      </c>
      <c r="B160" s="3">
        <v>159</v>
      </c>
      <c r="C160" s="8">
        <v>10.5</v>
      </c>
      <c r="D160" s="8">
        <f t="shared" si="40"/>
        <v>9.9999999999999645E-2</v>
      </c>
      <c r="E160" s="8"/>
      <c r="F160" s="8"/>
      <c r="G160" s="8">
        <v>9</v>
      </c>
      <c r="H160" s="8">
        <f t="shared" ref="H160:H223" si="46">G160-G159</f>
        <v>-0.59999999999999964</v>
      </c>
      <c r="I160" s="8">
        <v>1167</v>
      </c>
      <c r="J160" s="8">
        <f t="shared" si="41"/>
        <v>3.4574468085106384E-2</v>
      </c>
      <c r="K160" s="8"/>
      <c r="L160" s="8"/>
      <c r="M160" s="8">
        <v>1104.5</v>
      </c>
      <c r="N160" s="8">
        <f t="shared" ref="N160:N223" si="47">(M160-M159)/M159</f>
        <v>6.653299307327702E-3</v>
      </c>
      <c r="O160" s="8"/>
      <c r="P160" s="8"/>
      <c r="Q160" s="8"/>
      <c r="R160" s="8"/>
      <c r="S160" s="8">
        <f>Regressões!$C$25+Regressões!$C$26*'Plan Cálculo'!G160</f>
        <v>10.335952219432704</v>
      </c>
      <c r="T160" s="8">
        <f t="shared" ref="T160:T223" si="48">S160-S159</f>
        <v>-0.33681667342402655</v>
      </c>
      <c r="U160" s="8">
        <f>Regressões!$C$35+Regressões!$C$36*'Plan Cálculo'!M160</f>
        <v>1114.7804616680405</v>
      </c>
      <c r="V160" s="8">
        <f t="shared" ref="V160:V197" si="49">(U160-U159)/U159</f>
        <v>4.7850971046982139E-3</v>
      </c>
      <c r="W160" s="12">
        <f t="shared" si="37"/>
        <v>10.417976109716353</v>
      </c>
      <c r="X160" s="8">
        <f t="shared" si="42"/>
        <v>-0.11840833671201167</v>
      </c>
      <c r="Y160" s="8">
        <f t="shared" si="38"/>
        <v>9.9453174064775691</v>
      </c>
      <c r="Z160" s="8">
        <f t="shared" si="42"/>
        <v>-0.27893889114134041</v>
      </c>
      <c r="AA160" s="62">
        <f t="shared" si="45"/>
        <v>1140.8902308340203</v>
      </c>
      <c r="AB160" s="8">
        <f t="shared" si="43"/>
        <v>1.9803125256373257E-2</v>
      </c>
      <c r="AC160" s="8">
        <f t="shared" si="44"/>
        <v>1128.7601538893468</v>
      </c>
      <c r="AD160" s="8">
        <f t="shared" si="39"/>
        <v>1.5476465526912685E-2</v>
      </c>
    </row>
    <row r="161" spans="1:30">
      <c r="A161" s="4">
        <v>39356</v>
      </c>
      <c r="B161" s="3">
        <v>160</v>
      </c>
      <c r="C161" s="8">
        <v>10</v>
      </c>
      <c r="D161" s="8">
        <f t="shared" si="40"/>
        <v>-0.5</v>
      </c>
      <c r="E161" s="8"/>
      <c r="F161" s="8"/>
      <c r="G161" s="8">
        <v>8.6999999999999993</v>
      </c>
      <c r="H161" s="8">
        <f t="shared" si="46"/>
        <v>-0.30000000000000071</v>
      </c>
      <c r="I161" s="8">
        <v>1137</v>
      </c>
      <c r="J161" s="8">
        <f t="shared" si="41"/>
        <v>-2.570694087403599E-2</v>
      </c>
      <c r="K161" s="8"/>
      <c r="L161" s="8"/>
      <c r="M161" s="8">
        <v>1124.9000000000001</v>
      </c>
      <c r="N161" s="8">
        <f t="shared" si="47"/>
        <v>1.8469895880488991E-2</v>
      </c>
      <c r="O161" s="8"/>
      <c r="P161" s="8"/>
      <c r="Q161" s="8"/>
      <c r="R161" s="8"/>
      <c r="S161" s="8">
        <f>Regressões!$C$25+Regressões!$C$26*'Plan Cálculo'!G161</f>
        <v>10.16754388272069</v>
      </c>
      <c r="T161" s="8">
        <f t="shared" si="48"/>
        <v>-0.16840833671201416</v>
      </c>
      <c r="U161" s="8">
        <f>Regressões!$C$35+Regressões!$C$36*'Plan Cálculo'!M161</f>
        <v>1129.6163728981728</v>
      </c>
      <c r="V161" s="8">
        <f t="shared" si="49"/>
        <v>1.3308370338616624E-2</v>
      </c>
      <c r="W161" s="12">
        <f t="shared" si="37"/>
        <v>10.083771941360345</v>
      </c>
      <c r="X161" s="8">
        <f t="shared" si="42"/>
        <v>-0.33420416835600797</v>
      </c>
      <c r="Y161" s="8">
        <f t="shared" si="38"/>
        <v>9.6225146275735636</v>
      </c>
      <c r="Z161" s="8">
        <f t="shared" si="42"/>
        <v>-0.32280277890400555</v>
      </c>
      <c r="AA161" s="62">
        <f t="shared" si="45"/>
        <v>1133.3081864490864</v>
      </c>
      <c r="AB161" s="8">
        <f t="shared" si="43"/>
        <v>-6.6457264511689098E-3</v>
      </c>
      <c r="AC161" s="8">
        <f t="shared" si="44"/>
        <v>1130.5054576327243</v>
      </c>
      <c r="AD161" s="8">
        <f t="shared" si="39"/>
        <v>1.5462131059142223E-3</v>
      </c>
    </row>
    <row r="162" spans="1:30">
      <c r="A162" s="4">
        <v>39387</v>
      </c>
      <c r="B162" s="3">
        <v>161</v>
      </c>
      <c r="C162" s="8">
        <v>10</v>
      </c>
      <c r="D162" s="8">
        <f t="shared" si="40"/>
        <v>0</v>
      </c>
      <c r="E162" s="8"/>
      <c r="F162" s="8"/>
      <c r="G162" s="8">
        <v>8.3000000000000007</v>
      </c>
      <c r="H162" s="8">
        <f t="shared" si="46"/>
        <v>-0.39999999999999858</v>
      </c>
      <c r="I162" s="8">
        <v>1119</v>
      </c>
      <c r="J162" s="8">
        <f t="shared" si="41"/>
        <v>-1.5831134564643801E-2</v>
      </c>
      <c r="K162" s="8"/>
      <c r="L162" s="8"/>
      <c r="M162" s="8">
        <v>1218.3</v>
      </c>
      <c r="N162" s="8">
        <f t="shared" si="47"/>
        <v>8.3029602631344887E-2</v>
      </c>
      <c r="O162" s="8"/>
      <c r="P162" s="8"/>
      <c r="Q162" s="8"/>
      <c r="R162" s="8"/>
      <c r="S162" s="8">
        <f>Regressões!$C$25+Regressões!$C$26*'Plan Cálculo'!G162</f>
        <v>9.942999433771341</v>
      </c>
      <c r="T162" s="8">
        <f t="shared" si="48"/>
        <v>-0.22454444894934866</v>
      </c>
      <c r="U162" s="8">
        <f>Regressões!$C$35+Regressões!$C$36*'Plan Cálculo'!M162</f>
        <v>1197.5415743145627</v>
      </c>
      <c r="V162" s="8">
        <f t="shared" si="49"/>
        <v>6.0131211839749843E-2</v>
      </c>
      <c r="W162" s="12">
        <f t="shared" si="37"/>
        <v>9.9714997168856705</v>
      </c>
      <c r="X162" s="8">
        <f t="shared" si="42"/>
        <v>-0.11227222447467433</v>
      </c>
      <c r="Y162" s="8">
        <f t="shared" si="38"/>
        <v>9.4143331445904472</v>
      </c>
      <c r="Z162" s="8">
        <f t="shared" si="42"/>
        <v>-0.20818148298311634</v>
      </c>
      <c r="AA162" s="62">
        <f t="shared" si="45"/>
        <v>1158.2707871572813</v>
      </c>
      <c r="AB162" s="8">
        <f t="shared" si="43"/>
        <v>2.2026312883531244E-2</v>
      </c>
      <c r="AC162" s="8">
        <f t="shared" si="44"/>
        <v>1178.2805247715207</v>
      </c>
      <c r="AD162" s="8">
        <f t="shared" si="39"/>
        <v>4.2259917292957881E-2</v>
      </c>
    </row>
    <row r="163" spans="1:30">
      <c r="A163" s="4">
        <v>39417</v>
      </c>
      <c r="B163" s="3">
        <v>162</v>
      </c>
      <c r="C163" s="8">
        <v>9.3000000000000007</v>
      </c>
      <c r="D163" s="8">
        <f t="shared" si="40"/>
        <v>-0.69999999999999929</v>
      </c>
      <c r="E163" s="8"/>
      <c r="F163" s="8"/>
      <c r="G163" s="8">
        <v>7.5</v>
      </c>
      <c r="H163" s="8">
        <f t="shared" si="46"/>
        <v>-0.80000000000000071</v>
      </c>
      <c r="I163" s="8">
        <v>1126</v>
      </c>
      <c r="J163" s="8">
        <f t="shared" si="41"/>
        <v>6.2555853440571943E-3</v>
      </c>
      <c r="K163" s="8"/>
      <c r="L163" s="8"/>
      <c r="M163" s="8">
        <v>1465.2</v>
      </c>
      <c r="N163" s="8">
        <f t="shared" si="47"/>
        <v>0.20265944348682599</v>
      </c>
      <c r="O163" s="8"/>
      <c r="P163" s="8"/>
      <c r="Q163" s="8"/>
      <c r="R163" s="8"/>
      <c r="S163" s="8">
        <f>Regressões!$C$25+Regressões!$C$26*'Plan Cálculo'!G163</f>
        <v>9.4939105358726401</v>
      </c>
      <c r="T163" s="8">
        <f t="shared" si="48"/>
        <v>-0.44908889789870088</v>
      </c>
      <c r="U163" s="8">
        <f>Regressões!$C$35+Regressões!$C$36*'Plan Cálculo'!M163</f>
        <v>1377.0997352321931</v>
      </c>
      <c r="V163" s="8">
        <f t="shared" si="49"/>
        <v>0.14993897896229963</v>
      </c>
      <c r="W163" s="12">
        <f t="shared" si="37"/>
        <v>9.3969552679363204</v>
      </c>
      <c r="X163" s="8">
        <f t="shared" si="42"/>
        <v>-0.57454444894935008</v>
      </c>
      <c r="Y163" s="8">
        <f t="shared" si="38"/>
        <v>8.7646368452908803</v>
      </c>
      <c r="Z163" s="8">
        <f t="shared" si="42"/>
        <v>-0.64969629929956696</v>
      </c>
      <c r="AA163" s="62">
        <f t="shared" si="45"/>
        <v>1251.5498676160964</v>
      </c>
      <c r="AB163" s="8">
        <f t="shared" si="43"/>
        <v>8.0533051073270953E-2</v>
      </c>
      <c r="AC163" s="8">
        <f t="shared" si="44"/>
        <v>1322.766578410731</v>
      </c>
      <c r="AD163" s="8">
        <f t="shared" si="39"/>
        <v>0.12262449442353925</v>
      </c>
    </row>
    <row r="164" spans="1:30">
      <c r="A164" s="4">
        <v>39448</v>
      </c>
      <c r="B164" s="3">
        <v>163</v>
      </c>
      <c r="C164" s="8">
        <v>9.3000000000000007</v>
      </c>
      <c r="D164" s="8">
        <f t="shared" si="40"/>
        <v>0</v>
      </c>
      <c r="E164" s="8"/>
      <c r="F164" s="8"/>
      <c r="G164" s="8">
        <v>8</v>
      </c>
      <c r="H164" s="8">
        <f t="shared" si="46"/>
        <v>0.5</v>
      </c>
      <c r="I164" s="8">
        <v>1151</v>
      </c>
      <c r="J164" s="8">
        <f t="shared" si="41"/>
        <v>2.2202486678507993E-2</v>
      </c>
      <c r="K164" s="8"/>
      <c r="L164" s="8"/>
      <c r="M164" s="8">
        <v>1168.7</v>
      </c>
      <c r="N164" s="8">
        <f t="shared" si="47"/>
        <v>-0.20236145236145237</v>
      </c>
      <c r="O164" s="8"/>
      <c r="P164" s="8"/>
      <c r="Q164" s="8"/>
      <c r="R164" s="8"/>
      <c r="S164" s="8">
        <f>Regressões!$C$25+Regressões!$C$26*'Plan Cálculo'!G164</f>
        <v>9.7745910970593286</v>
      </c>
      <c r="T164" s="8">
        <f t="shared" si="48"/>
        <v>0.28068056118668849</v>
      </c>
      <c r="U164" s="8">
        <f>Regressões!$C$35+Regressões!$C$36*'Plan Cálculo'!M164</f>
        <v>1161.4699470099272</v>
      </c>
      <c r="V164" s="8">
        <f t="shared" si="49"/>
        <v>-0.15658255005466873</v>
      </c>
      <c r="W164" s="12">
        <f t="shared" si="37"/>
        <v>9.5372955485296647</v>
      </c>
      <c r="X164" s="8">
        <f t="shared" si="42"/>
        <v>0.14034028059334425</v>
      </c>
      <c r="Y164" s="8">
        <f t="shared" si="38"/>
        <v>9.024863699019777</v>
      </c>
      <c r="Z164" s="8">
        <f t="shared" si="42"/>
        <v>0.26022685372889676</v>
      </c>
      <c r="AA164" s="62">
        <f t="shared" si="45"/>
        <v>1156.2349735049636</v>
      </c>
      <c r="AB164" s="8">
        <f t="shared" si="43"/>
        <v>-7.6157488069320767E-2</v>
      </c>
      <c r="AC164" s="8">
        <f t="shared" si="44"/>
        <v>1160.3899823366426</v>
      </c>
      <c r="AD164" s="8">
        <f t="shared" si="39"/>
        <v>-0.12275529086105244</v>
      </c>
    </row>
    <row r="165" spans="1:30">
      <c r="A165" s="4">
        <v>39479</v>
      </c>
      <c r="B165" s="3">
        <v>164</v>
      </c>
      <c r="C165" s="8">
        <v>9.1</v>
      </c>
      <c r="D165" s="8">
        <f t="shared" si="40"/>
        <v>-0.20000000000000107</v>
      </c>
      <c r="E165" s="8"/>
      <c r="F165" s="8"/>
      <c r="G165" s="8">
        <v>8.6999999999999993</v>
      </c>
      <c r="H165" s="8">
        <f t="shared" si="46"/>
        <v>0.69999999999999929</v>
      </c>
      <c r="I165" s="8">
        <v>1173</v>
      </c>
      <c r="J165" s="8">
        <f t="shared" si="41"/>
        <v>1.9113814074717638E-2</v>
      </c>
      <c r="K165" s="8"/>
      <c r="L165" s="8"/>
      <c r="M165" s="8">
        <v>1165.4000000000001</v>
      </c>
      <c r="N165" s="8">
        <f t="shared" si="47"/>
        <v>-2.8236502096345979E-3</v>
      </c>
      <c r="O165" s="8"/>
      <c r="P165" s="8"/>
      <c r="Q165" s="8"/>
      <c r="R165" s="8"/>
      <c r="S165" s="8">
        <f>Regressões!$C$25+Regressões!$C$26*'Plan Cálculo'!G165</f>
        <v>10.16754388272069</v>
      </c>
      <c r="T165" s="8">
        <f t="shared" si="48"/>
        <v>0.39295278566136105</v>
      </c>
      <c r="U165" s="8">
        <f>Regressões!$C$35+Regressões!$C$36*'Plan Cálculo'!M165</f>
        <v>1159.0700201932882</v>
      </c>
      <c r="V165" s="8">
        <f t="shared" si="49"/>
        <v>-2.0662840418878858E-3</v>
      </c>
      <c r="W165" s="12">
        <f t="shared" si="37"/>
        <v>9.6337719413603438</v>
      </c>
      <c r="X165" s="8">
        <f t="shared" si="42"/>
        <v>9.6476392830679103E-2</v>
      </c>
      <c r="Y165" s="8">
        <f t="shared" si="38"/>
        <v>9.3225146275735629</v>
      </c>
      <c r="Z165" s="8">
        <f t="shared" si="42"/>
        <v>0.29765092855378583</v>
      </c>
      <c r="AA165" s="62">
        <f t="shared" si="45"/>
        <v>1166.0350100966441</v>
      </c>
      <c r="AB165" s="8">
        <f t="shared" si="43"/>
        <v>8.4758174733056881E-3</v>
      </c>
      <c r="AC165" s="8">
        <f t="shared" si="44"/>
        <v>1165.8233400644294</v>
      </c>
      <c r="AD165" s="8">
        <f t="shared" si="39"/>
        <v>4.6823549069648814E-3</v>
      </c>
    </row>
    <row r="166" spans="1:30">
      <c r="A166" s="4">
        <v>39508</v>
      </c>
      <c r="B166" s="3">
        <v>165</v>
      </c>
      <c r="C166" s="8">
        <v>9.6</v>
      </c>
      <c r="D166" s="8">
        <f t="shared" si="40"/>
        <v>0.5</v>
      </c>
      <c r="E166" s="8"/>
      <c r="F166" s="8"/>
      <c r="G166" s="8">
        <v>8.6</v>
      </c>
      <c r="H166" s="8">
        <f t="shared" si="46"/>
        <v>-9.9999999999999645E-2</v>
      </c>
      <c r="I166" s="8">
        <v>1273</v>
      </c>
      <c r="J166" s="8">
        <f t="shared" si="41"/>
        <v>8.525149190110827E-2</v>
      </c>
      <c r="K166" s="8"/>
      <c r="L166" s="8"/>
      <c r="M166" s="8">
        <v>1184.5999999999999</v>
      </c>
      <c r="N166" s="8">
        <f t="shared" si="47"/>
        <v>1.6475030032606672E-2</v>
      </c>
      <c r="O166" s="8"/>
      <c r="P166" s="8"/>
      <c r="Q166" s="8"/>
      <c r="R166" s="8"/>
      <c r="S166" s="8">
        <f>Regressões!$C$25+Regressões!$C$26*'Plan Cálculo'!G166</f>
        <v>10.111407770483353</v>
      </c>
      <c r="T166" s="8">
        <f t="shared" si="48"/>
        <v>-5.6136112237336278E-2</v>
      </c>
      <c r="U166" s="8">
        <f>Regressões!$C$35+Regressões!$C$36*'Plan Cálculo'!M166</f>
        <v>1173.0332307628246</v>
      </c>
      <c r="V166" s="8">
        <f t="shared" si="49"/>
        <v>1.2046908578661935E-2</v>
      </c>
      <c r="W166" s="12">
        <f t="shared" si="37"/>
        <v>9.8557038852416774</v>
      </c>
      <c r="X166" s="8">
        <f t="shared" si="42"/>
        <v>0.22193194388133364</v>
      </c>
      <c r="Y166" s="8">
        <f t="shared" si="38"/>
        <v>9.4371359234944521</v>
      </c>
      <c r="Z166" s="8">
        <f t="shared" si="42"/>
        <v>0.11462129592088921</v>
      </c>
      <c r="AA166" s="62">
        <f t="shared" si="45"/>
        <v>1223.0166153814123</v>
      </c>
      <c r="AB166" s="8">
        <f t="shared" si="43"/>
        <v>4.8867833976996455E-2</v>
      </c>
      <c r="AC166" s="8">
        <f t="shared" ref="AC166:AC229" si="50">AVERAGE(I166,U166,M166)</f>
        <v>1210.2110769209414</v>
      </c>
      <c r="AD166" s="8">
        <f t="shared" si="39"/>
        <v>3.8074153545475331E-2</v>
      </c>
    </row>
    <row r="167" spans="1:30">
      <c r="A167" s="4">
        <v>39539</v>
      </c>
      <c r="B167" s="3">
        <v>166</v>
      </c>
      <c r="C167" s="8">
        <v>9.8000000000000007</v>
      </c>
      <c r="D167" s="8">
        <f t="shared" si="40"/>
        <v>0.20000000000000107</v>
      </c>
      <c r="E167" s="8"/>
      <c r="F167" s="8"/>
      <c r="G167" s="8">
        <v>8.5</v>
      </c>
      <c r="H167" s="8">
        <f t="shared" si="46"/>
        <v>-9.9999999999999645E-2</v>
      </c>
      <c r="I167" s="8">
        <v>1160</v>
      </c>
      <c r="J167" s="8">
        <f t="shared" si="41"/>
        <v>-8.8766692851531812E-2</v>
      </c>
      <c r="K167" s="8"/>
      <c r="L167" s="8"/>
      <c r="M167" s="8">
        <v>1190.9000000000001</v>
      </c>
      <c r="N167" s="8">
        <f t="shared" si="47"/>
        <v>5.3182508863753013E-3</v>
      </c>
      <c r="O167" s="8"/>
      <c r="P167" s="8"/>
      <c r="Q167" s="8"/>
      <c r="R167" s="8"/>
      <c r="S167" s="8">
        <f>Regressões!$C$25+Regressões!$C$26*'Plan Cálculo'!G167</f>
        <v>10.055271658246017</v>
      </c>
      <c r="T167" s="8">
        <f t="shared" si="48"/>
        <v>-5.6136112237336278E-2</v>
      </c>
      <c r="U167" s="8">
        <f>Regressões!$C$35+Regressões!$C$36*'Plan Cálculo'!M167</f>
        <v>1177.6149092309538</v>
      </c>
      <c r="V167" s="8">
        <f t="shared" si="49"/>
        <v>3.9058385968739713E-3</v>
      </c>
      <c r="W167" s="12">
        <f t="shared" si="37"/>
        <v>9.9276358291230089</v>
      </c>
      <c r="X167" s="8">
        <f t="shared" si="42"/>
        <v>7.1931943881331506E-2</v>
      </c>
      <c r="Y167" s="8">
        <f t="shared" si="38"/>
        <v>9.4517572194153399</v>
      </c>
      <c r="Z167" s="8">
        <f t="shared" si="42"/>
        <v>1.4621295920887789E-2</v>
      </c>
      <c r="AA167" s="62">
        <f t="shared" ref="AA167:AA230" si="51">AVERAGE(I167,U167)</f>
        <v>1168.8074546154769</v>
      </c>
      <c r="AB167" s="8">
        <f t="shared" si="43"/>
        <v>-4.4324140885878008E-2</v>
      </c>
      <c r="AC167" s="8">
        <f t="shared" si="50"/>
        <v>1176.1716364103179</v>
      </c>
      <c r="AD167" s="8">
        <f t="shared" si="39"/>
        <v>-2.8126862462065538E-2</v>
      </c>
    </row>
    <row r="168" spans="1:30">
      <c r="A168" s="4">
        <v>39569</v>
      </c>
      <c r="B168" s="3">
        <v>167</v>
      </c>
      <c r="C168" s="8">
        <v>9.8000000000000007</v>
      </c>
      <c r="D168" s="8">
        <f t="shared" si="40"/>
        <v>0</v>
      </c>
      <c r="E168" s="8"/>
      <c r="F168" s="8"/>
      <c r="G168" s="8">
        <v>7.9</v>
      </c>
      <c r="H168" s="8">
        <f t="shared" si="46"/>
        <v>-0.59999999999999964</v>
      </c>
      <c r="I168" s="8">
        <v>1206</v>
      </c>
      <c r="J168" s="8">
        <f t="shared" si="41"/>
        <v>3.9655172413793106E-2</v>
      </c>
      <c r="K168" s="8"/>
      <c r="L168" s="8"/>
      <c r="M168" s="8">
        <v>1197.4000000000001</v>
      </c>
      <c r="N168" s="8">
        <f t="shared" si="47"/>
        <v>5.4580569317323026E-3</v>
      </c>
      <c r="O168" s="8"/>
      <c r="P168" s="8"/>
      <c r="Q168" s="8"/>
      <c r="R168" s="8"/>
      <c r="S168" s="8">
        <f>Regressões!$C$25+Regressões!$C$26*'Plan Cálculo'!G168</f>
        <v>9.7184549848219905</v>
      </c>
      <c r="T168" s="8">
        <f t="shared" si="48"/>
        <v>-0.33681667342402655</v>
      </c>
      <c r="U168" s="8">
        <f>Regressões!$C$35+Regressões!$C$36*'Plan Cálculo'!M168</f>
        <v>1182.3420378091821</v>
      </c>
      <c r="V168" s="8">
        <f t="shared" si="49"/>
        <v>4.0141548320879981E-3</v>
      </c>
      <c r="W168" s="12">
        <f t="shared" ref="W168:W231" si="52">AVERAGE(C168,S168)</f>
        <v>9.7592274924109965</v>
      </c>
      <c r="X168" s="8">
        <f t="shared" si="42"/>
        <v>-0.16840833671201239</v>
      </c>
      <c r="Y168" s="8">
        <f t="shared" ref="Y168:Y202" si="53">AVERAGE(C168,S168,G168)</f>
        <v>9.1394849949406645</v>
      </c>
      <c r="Z168" s="8">
        <f t="shared" si="42"/>
        <v>-0.3122722244746754</v>
      </c>
      <c r="AA168" s="62">
        <f t="shared" si="51"/>
        <v>1194.1710189045912</v>
      </c>
      <c r="AB168" s="8">
        <f t="shared" si="43"/>
        <v>2.1700378611512673E-2</v>
      </c>
      <c r="AC168" s="8">
        <f t="shared" si="50"/>
        <v>1195.2473459363941</v>
      </c>
      <c r="AD168" s="8">
        <f t="shared" si="39"/>
        <v>1.6218474358296396E-2</v>
      </c>
    </row>
    <row r="169" spans="1:30">
      <c r="A169" s="4">
        <v>39600</v>
      </c>
      <c r="B169" s="3">
        <v>168</v>
      </c>
      <c r="C169" s="8">
        <v>9.6999999999999993</v>
      </c>
      <c r="D169" s="8">
        <f t="shared" si="40"/>
        <v>-0.10000000000000142</v>
      </c>
      <c r="E169" s="8"/>
      <c r="F169" s="8"/>
      <c r="G169" s="8">
        <v>7.9</v>
      </c>
      <c r="H169" s="8">
        <f t="shared" si="46"/>
        <v>0</v>
      </c>
      <c r="I169" s="8">
        <v>1216</v>
      </c>
      <c r="J169" s="8">
        <f t="shared" si="41"/>
        <v>8.291873963515755E-3</v>
      </c>
      <c r="K169" s="8"/>
      <c r="L169" s="8"/>
      <c r="M169" s="8">
        <v>1203</v>
      </c>
      <c r="N169" s="8">
        <f t="shared" si="47"/>
        <v>4.6767997327542251E-3</v>
      </c>
      <c r="O169" s="8"/>
      <c r="P169" s="8"/>
      <c r="Q169" s="8"/>
      <c r="R169" s="8"/>
      <c r="S169" s="8">
        <f>Regressões!$C$25+Regressões!$C$26*'Plan Cálculo'!G169</f>
        <v>9.7184549848219905</v>
      </c>
      <c r="T169" s="8">
        <f t="shared" si="48"/>
        <v>0</v>
      </c>
      <c r="U169" s="8">
        <f>Regressões!$C$35+Regressões!$C$36*'Plan Cálculo'!M169</f>
        <v>1186.4146408919632</v>
      </c>
      <c r="V169" s="8">
        <f t="shared" si="49"/>
        <v>3.4445219340483429E-3</v>
      </c>
      <c r="W169" s="12">
        <f t="shared" si="52"/>
        <v>9.7092274924109958</v>
      </c>
      <c r="X169" s="8">
        <f t="shared" si="42"/>
        <v>-5.0000000000000711E-2</v>
      </c>
      <c r="Y169" s="8">
        <f t="shared" si="53"/>
        <v>9.1061516616073295</v>
      </c>
      <c r="Z169" s="8">
        <f t="shared" si="42"/>
        <v>-3.3333333333334991E-2</v>
      </c>
      <c r="AA169" s="62">
        <f t="shared" si="51"/>
        <v>1201.2073204459816</v>
      </c>
      <c r="AB169" s="8">
        <f t="shared" si="43"/>
        <v>5.8922059152338429E-3</v>
      </c>
      <c r="AC169" s="8">
        <f t="shared" si="50"/>
        <v>1201.804880297321</v>
      </c>
      <c r="AD169" s="8">
        <f t="shared" si="39"/>
        <v>5.4863408676214115E-3</v>
      </c>
    </row>
    <row r="170" spans="1:30">
      <c r="A170" s="4">
        <v>39630</v>
      </c>
      <c r="B170" s="3">
        <v>169</v>
      </c>
      <c r="C170" s="8">
        <v>9.6</v>
      </c>
      <c r="D170" s="8">
        <f t="shared" si="40"/>
        <v>-9.9999999999999645E-2</v>
      </c>
      <c r="E170" s="8"/>
      <c r="F170" s="8"/>
      <c r="G170" s="8">
        <v>8.1</v>
      </c>
      <c r="H170" s="8">
        <f t="shared" si="46"/>
        <v>0.19999999999999929</v>
      </c>
      <c r="I170" s="8">
        <v>1125</v>
      </c>
      <c r="J170" s="8">
        <f t="shared" si="41"/>
        <v>-7.4835526315789477E-2</v>
      </c>
      <c r="K170" s="8"/>
      <c r="L170" s="8"/>
      <c r="M170" s="8">
        <v>1237.7</v>
      </c>
      <c r="N170" s="8">
        <f t="shared" si="47"/>
        <v>2.8844555278470529E-2</v>
      </c>
      <c r="O170" s="8"/>
      <c r="P170" s="8"/>
      <c r="Q170" s="8"/>
      <c r="R170" s="8"/>
      <c r="S170" s="8">
        <f>Regressões!$C$25+Regressões!$C$26*'Plan Cálculo'!G170</f>
        <v>9.8307272092966649</v>
      </c>
      <c r="T170" s="8">
        <f t="shared" si="48"/>
        <v>0.11227222447467433</v>
      </c>
      <c r="U170" s="8">
        <f>Regressões!$C$35+Regressões!$C$36*'Plan Cálculo'!M170</f>
        <v>1211.6502349941984</v>
      </c>
      <c r="V170" s="8">
        <f t="shared" si="49"/>
        <v>2.1270467535079201E-2</v>
      </c>
      <c r="W170" s="12">
        <f t="shared" si="52"/>
        <v>9.7153636046483314</v>
      </c>
      <c r="X170" s="8">
        <f t="shared" si="42"/>
        <v>6.136112237335567E-3</v>
      </c>
      <c r="Y170" s="8">
        <f t="shared" si="53"/>
        <v>9.1769090697655553</v>
      </c>
      <c r="Z170" s="8">
        <f t="shared" si="42"/>
        <v>7.0757408158225843E-2</v>
      </c>
      <c r="AA170" s="62">
        <f t="shared" si="51"/>
        <v>1168.3251174970992</v>
      </c>
      <c r="AB170" s="8">
        <f t="shared" si="43"/>
        <v>-2.7374294502862329E-2</v>
      </c>
      <c r="AC170" s="8">
        <f t="shared" si="50"/>
        <v>1191.4500783313995</v>
      </c>
      <c r="AD170" s="8">
        <f t="shared" si="39"/>
        <v>-8.6160425337595513E-3</v>
      </c>
    </row>
    <row r="171" spans="1:30">
      <c r="A171" s="4">
        <v>39661</v>
      </c>
      <c r="B171" s="3">
        <v>170</v>
      </c>
      <c r="C171" s="8">
        <v>9.4</v>
      </c>
      <c r="D171" s="8">
        <f t="shared" si="40"/>
        <v>-0.19999999999999929</v>
      </c>
      <c r="E171" s="8"/>
      <c r="F171" s="8"/>
      <c r="G171" s="8">
        <v>7.6</v>
      </c>
      <c r="H171" s="8">
        <f t="shared" si="46"/>
        <v>-0.5</v>
      </c>
      <c r="I171" s="8">
        <v>1288</v>
      </c>
      <c r="J171" s="8">
        <f t="shared" si="41"/>
        <v>0.1448888888888889</v>
      </c>
      <c r="K171" s="8"/>
      <c r="L171" s="8"/>
      <c r="M171" s="8">
        <v>1252.2</v>
      </c>
      <c r="N171" s="8">
        <f t="shared" si="47"/>
        <v>1.1715278338854326E-2</v>
      </c>
      <c r="O171" s="8"/>
      <c r="P171" s="8"/>
      <c r="Q171" s="8"/>
      <c r="R171" s="8"/>
      <c r="S171" s="8">
        <f>Regressões!$C$25+Regressões!$C$26*'Plan Cálculo'!G171</f>
        <v>9.5500466481099764</v>
      </c>
      <c r="T171" s="8">
        <f t="shared" si="48"/>
        <v>-0.28068056118668849</v>
      </c>
      <c r="U171" s="8">
        <f>Regressões!$C$35+Regressões!$C$36*'Plan Cálculo'!M171</f>
        <v>1222.1953679764001</v>
      </c>
      <c r="V171" s="8">
        <f t="shared" si="49"/>
        <v>8.7031163595261574E-3</v>
      </c>
      <c r="W171" s="12">
        <f t="shared" si="52"/>
        <v>9.4750233240549875</v>
      </c>
      <c r="X171" s="8">
        <f t="shared" si="42"/>
        <v>-0.24034028059334389</v>
      </c>
      <c r="Y171" s="8">
        <f t="shared" si="53"/>
        <v>8.8500155493699921</v>
      </c>
      <c r="Z171" s="8">
        <f t="shared" si="42"/>
        <v>-0.32689352039556319</v>
      </c>
      <c r="AA171" s="62">
        <f t="shared" si="51"/>
        <v>1255.0976839882001</v>
      </c>
      <c r="AB171" s="8">
        <f t="shared" si="43"/>
        <v>7.4270907294190142E-2</v>
      </c>
      <c r="AC171" s="8">
        <f t="shared" si="50"/>
        <v>1254.1317893254666</v>
      </c>
      <c r="AD171" s="8">
        <f t="shared" si="39"/>
        <v>5.2609599121308963E-2</v>
      </c>
    </row>
    <row r="172" spans="1:30">
      <c r="A172" s="4">
        <v>39692</v>
      </c>
      <c r="B172" s="3">
        <v>171</v>
      </c>
      <c r="C172" s="8">
        <v>9.3000000000000007</v>
      </c>
      <c r="D172" s="8">
        <f t="shared" si="40"/>
        <v>-9.9999999999999645E-2</v>
      </c>
      <c r="E172" s="8"/>
      <c r="F172" s="8"/>
      <c r="G172" s="8">
        <v>7.7</v>
      </c>
      <c r="H172" s="8">
        <f t="shared" si="46"/>
        <v>0.10000000000000053</v>
      </c>
      <c r="I172" s="8">
        <v>1196</v>
      </c>
      <c r="J172" s="8">
        <f t="shared" si="41"/>
        <v>-7.1428571428571425E-2</v>
      </c>
      <c r="K172" s="8"/>
      <c r="L172" s="8"/>
      <c r="M172" s="8">
        <v>1240.7</v>
      </c>
      <c r="N172" s="8">
        <f t="shared" si="47"/>
        <v>-9.1838364478517807E-3</v>
      </c>
      <c r="O172" s="8"/>
      <c r="P172" s="8"/>
      <c r="Q172" s="8"/>
      <c r="R172" s="8"/>
      <c r="S172" s="8">
        <f>Regressões!$C$25+Regressões!$C$26*'Plan Cálculo'!G172</f>
        <v>9.6061827603473162</v>
      </c>
      <c r="T172" s="8">
        <f t="shared" si="48"/>
        <v>5.613611223733983E-2</v>
      </c>
      <c r="U172" s="8">
        <f>Regressões!$C$35+Regressões!$C$36*'Plan Cálculo'!M172</f>
        <v>1213.8319866456882</v>
      </c>
      <c r="V172" s="8">
        <f t="shared" si="49"/>
        <v>-6.8429168935235547E-3</v>
      </c>
      <c r="W172" s="12">
        <f t="shared" si="52"/>
        <v>9.4530913801736585</v>
      </c>
      <c r="X172" s="8">
        <f t="shared" si="42"/>
        <v>-2.1931943881329019E-2</v>
      </c>
      <c r="Y172" s="8">
        <f t="shared" si="53"/>
        <v>8.8687275867824393</v>
      </c>
      <c r="Z172" s="8">
        <f t="shared" si="42"/>
        <v>1.8712037412447202E-2</v>
      </c>
      <c r="AA172" s="62">
        <f t="shared" si="51"/>
        <v>1204.9159933228441</v>
      </c>
      <c r="AB172" s="8">
        <f t="shared" si="43"/>
        <v>-3.9982298832628362E-2</v>
      </c>
      <c r="AC172" s="8">
        <f t="shared" si="50"/>
        <v>1216.8439955485628</v>
      </c>
      <c r="AD172" s="8">
        <f t="shared" si="39"/>
        <v>-2.9731958071933535E-2</v>
      </c>
    </row>
    <row r="173" spans="1:30">
      <c r="A173" s="4">
        <v>39722</v>
      </c>
      <c r="B173" s="3">
        <v>172</v>
      </c>
      <c r="C173" s="8">
        <v>8.5</v>
      </c>
      <c r="D173" s="8">
        <f t="shared" si="40"/>
        <v>-0.80000000000000071</v>
      </c>
      <c r="E173" s="8"/>
      <c r="F173" s="8"/>
      <c r="G173" s="8">
        <v>7.5</v>
      </c>
      <c r="H173" s="8">
        <f t="shared" si="46"/>
        <v>-0.20000000000000018</v>
      </c>
      <c r="I173" s="8">
        <v>1152</v>
      </c>
      <c r="J173" s="8">
        <f t="shared" si="41"/>
        <v>-3.678929765886288E-2</v>
      </c>
      <c r="K173" s="8"/>
      <c r="L173" s="8"/>
      <c r="M173" s="8">
        <v>1257.3</v>
      </c>
      <c r="N173" s="8">
        <f t="shared" si="47"/>
        <v>1.3379543805915941E-2</v>
      </c>
      <c r="O173" s="8"/>
      <c r="P173" s="8"/>
      <c r="Q173" s="8"/>
      <c r="R173" s="8"/>
      <c r="S173" s="8">
        <f>Regressões!$C$25+Regressões!$C$26*'Plan Cálculo'!G173</f>
        <v>9.4939105358726401</v>
      </c>
      <c r="T173" s="8">
        <f t="shared" si="48"/>
        <v>-0.11227222447467611</v>
      </c>
      <c r="U173" s="8">
        <f>Regressões!$C$35+Regressões!$C$36*'Plan Cálculo'!M173</f>
        <v>1225.9043457839332</v>
      </c>
      <c r="V173" s="8">
        <f t="shared" si="49"/>
        <v>9.9456590953793042E-3</v>
      </c>
      <c r="W173" s="12">
        <f t="shared" si="52"/>
        <v>8.9969552679363201</v>
      </c>
      <c r="X173" s="8">
        <f t="shared" si="42"/>
        <v>-0.45613611223733841</v>
      </c>
      <c r="Y173" s="8">
        <f t="shared" si="53"/>
        <v>8.4979701786242128</v>
      </c>
      <c r="Z173" s="8">
        <f t="shared" si="42"/>
        <v>-0.37075740815822655</v>
      </c>
      <c r="AA173" s="62">
        <f t="shared" si="51"/>
        <v>1188.9521728919667</v>
      </c>
      <c r="AB173" s="8">
        <f t="shared" si="43"/>
        <v>-1.3248907408767413E-2</v>
      </c>
      <c r="AC173" s="8">
        <f t="shared" si="50"/>
        <v>1211.7347819279778</v>
      </c>
      <c r="AD173" s="8">
        <f t="shared" si="39"/>
        <v>-4.1987416951354967E-3</v>
      </c>
    </row>
    <row r="174" spans="1:30">
      <c r="A174" s="4">
        <v>39753</v>
      </c>
      <c r="B174" s="3">
        <v>173</v>
      </c>
      <c r="C174" s="8">
        <v>8.6</v>
      </c>
      <c r="D174" s="8">
        <f t="shared" si="40"/>
        <v>9.9999999999999645E-2</v>
      </c>
      <c r="E174" s="8"/>
      <c r="F174" s="8"/>
      <c r="G174" s="8">
        <v>7.6</v>
      </c>
      <c r="H174" s="8">
        <f t="shared" si="46"/>
        <v>9.9999999999999645E-2</v>
      </c>
      <c r="I174" s="8">
        <v>1211</v>
      </c>
      <c r="J174" s="8">
        <f t="shared" si="41"/>
        <v>5.1215277777777776E-2</v>
      </c>
      <c r="K174" s="8"/>
      <c r="L174" s="8"/>
      <c r="M174" s="8">
        <v>1358.7</v>
      </c>
      <c r="N174" s="8">
        <f t="shared" si="47"/>
        <v>8.0649009782868125E-2</v>
      </c>
      <c r="O174" s="8"/>
      <c r="P174" s="8"/>
      <c r="Q174" s="8"/>
      <c r="R174" s="8"/>
      <c r="S174" s="8">
        <f>Regressões!$C$25+Regressões!$C$26*'Plan Cálculo'!G174</f>
        <v>9.5500466481099764</v>
      </c>
      <c r="T174" s="8">
        <f t="shared" si="48"/>
        <v>5.6136112237336278E-2</v>
      </c>
      <c r="U174" s="8">
        <f>Regressões!$C$35+Regressões!$C$36*'Plan Cálculo'!M174</f>
        <v>1299.6475516042965</v>
      </c>
      <c r="V174" s="8">
        <f t="shared" si="49"/>
        <v>6.0154127093175844E-2</v>
      </c>
      <c r="W174" s="12">
        <f t="shared" si="52"/>
        <v>9.0750233240549889</v>
      </c>
      <c r="X174" s="8">
        <f t="shared" si="42"/>
        <v>7.8068056118668849E-2</v>
      </c>
      <c r="Y174" s="8">
        <f t="shared" si="53"/>
        <v>8.5833488827033264</v>
      </c>
      <c r="Z174" s="8">
        <f t="shared" si="42"/>
        <v>8.5378704079113632E-2</v>
      </c>
      <c r="AA174" s="62">
        <f t="shared" si="51"/>
        <v>1255.3237758021482</v>
      </c>
      <c r="AB174" s="8">
        <f t="shared" si="43"/>
        <v>5.5823610422227089E-2</v>
      </c>
      <c r="AC174" s="8">
        <f t="shared" si="50"/>
        <v>1289.782517201432</v>
      </c>
      <c r="AD174" s="8">
        <f t="shared" si="39"/>
        <v>6.4409915797971354E-2</v>
      </c>
    </row>
    <row r="175" spans="1:30">
      <c r="A175" s="4">
        <v>39783</v>
      </c>
      <c r="B175" s="3">
        <v>174</v>
      </c>
      <c r="C175" s="8">
        <v>8.3000000000000007</v>
      </c>
      <c r="D175" s="8">
        <f t="shared" si="40"/>
        <v>-0.29999999999999893</v>
      </c>
      <c r="E175" s="8"/>
      <c r="F175" s="8"/>
      <c r="G175" s="8">
        <v>6.8</v>
      </c>
      <c r="H175" s="8">
        <f t="shared" si="46"/>
        <v>-0.79999999999999982</v>
      </c>
      <c r="I175" s="8">
        <v>1262</v>
      </c>
      <c r="J175" s="8">
        <f t="shared" si="41"/>
        <v>4.2113955408753095E-2</v>
      </c>
      <c r="K175" s="8"/>
      <c r="L175" s="8"/>
      <c r="M175" s="8">
        <v>1634.6</v>
      </c>
      <c r="N175" s="8">
        <f t="shared" si="47"/>
        <v>0.20306175020239925</v>
      </c>
      <c r="O175" s="8"/>
      <c r="P175" s="8"/>
      <c r="Q175" s="8"/>
      <c r="R175" s="8"/>
      <c r="S175" s="8">
        <f>Regressões!$C$25+Regressões!$C$26*'Plan Cálculo'!G175</f>
        <v>9.1009577502112755</v>
      </c>
      <c r="T175" s="8">
        <f t="shared" si="48"/>
        <v>-0.44908889789870088</v>
      </c>
      <c r="U175" s="8">
        <f>Regressões!$C$35+Regressões!$C$36*'Plan Cálculo'!M175</f>
        <v>1500.2959784863308</v>
      </c>
      <c r="V175" s="8">
        <f t="shared" si="49"/>
        <v>0.15438680020160242</v>
      </c>
      <c r="W175" s="12">
        <f t="shared" si="52"/>
        <v>8.7004788751056381</v>
      </c>
      <c r="X175" s="8">
        <f t="shared" si="42"/>
        <v>-0.37454444894935079</v>
      </c>
      <c r="Y175" s="8">
        <f t="shared" si="53"/>
        <v>8.0669859167370923</v>
      </c>
      <c r="Z175" s="8">
        <f t="shared" si="42"/>
        <v>-0.5163629659662341</v>
      </c>
      <c r="AA175" s="62">
        <f t="shared" si="51"/>
        <v>1381.1479892431653</v>
      </c>
      <c r="AB175" s="8">
        <f t="shared" si="43"/>
        <v>0.10023247855766591</v>
      </c>
      <c r="AC175" s="8">
        <f t="shared" si="50"/>
        <v>1465.6319928287769</v>
      </c>
      <c r="AD175" s="8">
        <f t="shared" si="39"/>
        <v>0.13634040877597162</v>
      </c>
    </row>
    <row r="176" spans="1:30">
      <c r="A176" s="4">
        <v>39814</v>
      </c>
      <c r="B176" s="3">
        <v>175</v>
      </c>
      <c r="C176" s="8">
        <v>9.1999999999999993</v>
      </c>
      <c r="D176" s="8">
        <f t="shared" si="40"/>
        <v>0.89999999999999858</v>
      </c>
      <c r="E176" s="8"/>
      <c r="F176" s="8"/>
      <c r="G176" s="8">
        <v>8.1999999999999993</v>
      </c>
      <c r="H176" s="8">
        <f t="shared" si="46"/>
        <v>1.3999999999999995</v>
      </c>
      <c r="I176" s="8">
        <v>1195</v>
      </c>
      <c r="J176" s="8">
        <f t="shared" si="41"/>
        <v>-5.3090332805071312E-2</v>
      </c>
      <c r="K176" s="8"/>
      <c r="L176" s="8"/>
      <c r="M176" s="8">
        <v>1302.0999999999999</v>
      </c>
      <c r="N176" s="8">
        <f t="shared" si="47"/>
        <v>-0.20341367918756884</v>
      </c>
      <c r="O176" s="8"/>
      <c r="P176" s="8"/>
      <c r="Q176" s="8"/>
      <c r="R176" s="8"/>
      <c r="S176" s="8">
        <f>Regressões!$C$25+Regressões!$C$26*'Plan Cálculo'!G176</f>
        <v>9.8868633215340029</v>
      </c>
      <c r="T176" s="8">
        <f t="shared" si="48"/>
        <v>0.78590557132272743</v>
      </c>
      <c r="U176" s="8">
        <f>Regressões!$C$35+Regressões!$C$36*'Plan Cálculo'!M176</f>
        <v>1258.4851704461844</v>
      </c>
      <c r="V176" s="8">
        <f t="shared" si="49"/>
        <v>-0.16117540239234171</v>
      </c>
      <c r="W176" s="12">
        <f t="shared" si="52"/>
        <v>9.543431660767002</v>
      </c>
      <c r="X176" s="8">
        <f t="shared" si="42"/>
        <v>0.84295278566136389</v>
      </c>
      <c r="Y176" s="8">
        <f t="shared" si="53"/>
        <v>9.0956211071780011</v>
      </c>
      <c r="Z176" s="8">
        <f t="shared" si="42"/>
        <v>1.0286351904409088</v>
      </c>
      <c r="AA176" s="62">
        <f t="shared" si="51"/>
        <v>1226.7425852230922</v>
      </c>
      <c r="AB176" s="8">
        <f t="shared" si="43"/>
        <v>-0.11179497434209307</v>
      </c>
      <c r="AC176" s="8">
        <f t="shared" si="50"/>
        <v>1251.8617234820615</v>
      </c>
      <c r="AD176" s="8">
        <f t="shared" si="39"/>
        <v>-0.14585535140654451</v>
      </c>
    </row>
    <row r="177" spans="1:30">
      <c r="A177" s="4">
        <v>39845</v>
      </c>
      <c r="B177" s="3">
        <v>176</v>
      </c>
      <c r="C177" s="8">
        <v>9.8000000000000007</v>
      </c>
      <c r="D177" s="8">
        <f t="shared" si="40"/>
        <v>0.60000000000000142</v>
      </c>
      <c r="E177" s="8"/>
      <c r="F177" s="8"/>
      <c r="G177" s="8">
        <v>8.5</v>
      </c>
      <c r="H177" s="8">
        <f t="shared" si="46"/>
        <v>0.30000000000000071</v>
      </c>
      <c r="I177" s="8">
        <v>1257</v>
      </c>
      <c r="J177" s="8">
        <f t="shared" si="41"/>
        <v>5.1882845188284517E-2</v>
      </c>
      <c r="K177" s="8"/>
      <c r="L177" s="8"/>
      <c r="M177" s="8">
        <v>1295.8</v>
      </c>
      <c r="N177" s="8">
        <f t="shared" si="47"/>
        <v>-4.8383380692726789E-3</v>
      </c>
      <c r="O177" s="8"/>
      <c r="P177" s="8"/>
      <c r="Q177" s="8"/>
      <c r="R177" s="8"/>
      <c r="S177" s="8">
        <f>Regressões!$C$25+Regressões!$C$26*'Plan Cálculo'!G177</f>
        <v>10.055271658246017</v>
      </c>
      <c r="T177" s="8">
        <f t="shared" si="48"/>
        <v>0.16840833671201416</v>
      </c>
      <c r="U177" s="8">
        <f>Regressões!$C$35+Regressões!$C$36*'Plan Cálculo'!M177</f>
        <v>1253.9034919780554</v>
      </c>
      <c r="V177" s="8">
        <f t="shared" si="49"/>
        <v>-3.6406296837845076E-3</v>
      </c>
      <c r="W177" s="12">
        <f t="shared" si="52"/>
        <v>9.9276358291230089</v>
      </c>
      <c r="X177" s="8">
        <f t="shared" si="42"/>
        <v>0.3842041683560069</v>
      </c>
      <c r="Y177" s="8">
        <f t="shared" si="53"/>
        <v>9.4517572194153399</v>
      </c>
      <c r="Z177" s="8">
        <f t="shared" si="42"/>
        <v>0.35613611223733876</v>
      </c>
      <c r="AA177" s="62">
        <f t="shared" si="51"/>
        <v>1255.4517459890276</v>
      </c>
      <c r="AB177" s="8">
        <f t="shared" si="43"/>
        <v>2.3402758746419828E-2</v>
      </c>
      <c r="AC177" s="8">
        <f t="shared" si="50"/>
        <v>1268.901163992685</v>
      </c>
      <c r="AD177" s="8">
        <f t="shared" si="39"/>
        <v>1.3611280056736794E-2</v>
      </c>
    </row>
    <row r="178" spans="1:30">
      <c r="A178" s="4">
        <v>39873</v>
      </c>
      <c r="B178" s="3">
        <v>177</v>
      </c>
      <c r="C178" s="8">
        <v>10.8</v>
      </c>
      <c r="D178" s="8">
        <f t="shared" si="40"/>
        <v>1</v>
      </c>
      <c r="E178" s="8"/>
      <c r="F178" s="8"/>
      <c r="G178" s="8">
        <v>9</v>
      </c>
      <c r="H178" s="8">
        <f t="shared" si="46"/>
        <v>0.5</v>
      </c>
      <c r="I178" s="8">
        <v>1252</v>
      </c>
      <c r="J178" s="8">
        <f t="shared" si="41"/>
        <v>-3.977724741447892E-3</v>
      </c>
      <c r="K178" s="8"/>
      <c r="L178" s="8"/>
      <c r="M178" s="8">
        <v>1298.7</v>
      </c>
      <c r="N178" s="8">
        <f t="shared" si="47"/>
        <v>2.2379996913104577E-3</v>
      </c>
      <c r="O178" s="8"/>
      <c r="P178" s="8"/>
      <c r="Q178" s="8"/>
      <c r="R178" s="8"/>
      <c r="S178" s="8">
        <f>Regressões!$C$25+Regressões!$C$26*'Plan Cálculo'!G178</f>
        <v>10.335952219432704</v>
      </c>
      <c r="T178" s="8">
        <f t="shared" si="48"/>
        <v>0.28068056118668672</v>
      </c>
      <c r="U178" s="8">
        <f>Regressões!$C$35+Regressões!$C$36*'Plan Cálculo'!M178</f>
        <v>1256.0125185744957</v>
      </c>
      <c r="V178" s="8">
        <f t="shared" si="49"/>
        <v>1.6819688356663851E-3</v>
      </c>
      <c r="W178" s="12">
        <f t="shared" si="52"/>
        <v>10.567976109716351</v>
      </c>
      <c r="X178" s="8">
        <f t="shared" si="42"/>
        <v>0.64034028059334247</v>
      </c>
      <c r="Y178" s="8">
        <f t="shared" si="53"/>
        <v>10.045317406477567</v>
      </c>
      <c r="Z178" s="8">
        <f t="shared" si="42"/>
        <v>0.59356018706222713</v>
      </c>
      <c r="AA178" s="62">
        <f t="shared" si="51"/>
        <v>1254.0062592872478</v>
      </c>
      <c r="AB178" s="8">
        <f t="shared" si="43"/>
        <v>-1.1513677896406074E-3</v>
      </c>
      <c r="AC178" s="8">
        <f t="shared" si="50"/>
        <v>1268.9041728581651</v>
      </c>
      <c r="AD178" s="8">
        <f t="shared" si="39"/>
        <v>2.3712370714529777E-6</v>
      </c>
    </row>
    <row r="179" spans="1:30">
      <c r="A179" s="4">
        <v>39904</v>
      </c>
      <c r="B179" s="3">
        <v>178</v>
      </c>
      <c r="C179" s="8">
        <v>10.9</v>
      </c>
      <c r="D179" s="8">
        <f t="shared" si="40"/>
        <v>9.9999999999999645E-2</v>
      </c>
      <c r="E179" s="8"/>
      <c r="F179" s="8"/>
      <c r="G179" s="8">
        <v>8.9</v>
      </c>
      <c r="H179" s="8">
        <f t="shared" si="46"/>
        <v>-9.9999999999999645E-2</v>
      </c>
      <c r="I179" s="8">
        <v>1236</v>
      </c>
      <c r="J179" s="8">
        <f t="shared" si="41"/>
        <v>-1.2779552715654952E-2</v>
      </c>
      <c r="K179" s="8"/>
      <c r="L179" s="8"/>
      <c r="M179" s="8">
        <v>1294</v>
      </c>
      <c r="N179" s="8">
        <f t="shared" si="47"/>
        <v>-3.6190036190036539E-3</v>
      </c>
      <c r="O179" s="8"/>
      <c r="P179" s="8"/>
      <c r="Q179" s="8"/>
      <c r="R179" s="8"/>
      <c r="S179" s="8">
        <f>Regressões!$C$25+Regressões!$C$26*'Plan Cálculo'!G179</f>
        <v>10.279816107195366</v>
      </c>
      <c r="T179" s="8">
        <f t="shared" si="48"/>
        <v>-5.6136112237338054E-2</v>
      </c>
      <c r="U179" s="8">
        <f>Regressões!$C$35+Regressões!$C$36*'Plan Cálculo'!M179</f>
        <v>1252.5944409871613</v>
      </c>
      <c r="V179" s="8">
        <f t="shared" si="49"/>
        <v>-2.7213722290075301E-3</v>
      </c>
      <c r="W179" s="12">
        <f t="shared" si="52"/>
        <v>10.589908053597682</v>
      </c>
      <c r="X179" s="8">
        <f t="shared" si="42"/>
        <v>2.1931943881330795E-2</v>
      </c>
      <c r="Y179" s="8">
        <f t="shared" si="53"/>
        <v>10.026605369065122</v>
      </c>
      <c r="Z179" s="8">
        <f t="shared" si="42"/>
        <v>-1.8712037412445426E-2</v>
      </c>
      <c r="AA179" s="62">
        <f t="shared" si="51"/>
        <v>1244.2972204935807</v>
      </c>
      <c r="AB179" s="8">
        <f t="shared" si="43"/>
        <v>-7.7424165324226765E-3</v>
      </c>
      <c r="AC179" s="8">
        <f t="shared" si="50"/>
        <v>1260.8648136623872</v>
      </c>
      <c r="AD179" s="8">
        <f t="shared" si="39"/>
        <v>-6.3356708628907257E-3</v>
      </c>
    </row>
    <row r="180" spans="1:30">
      <c r="A180" s="4">
        <v>39934</v>
      </c>
      <c r="B180" s="3">
        <v>179</v>
      </c>
      <c r="C180" s="8">
        <v>10.8</v>
      </c>
      <c r="D180" s="8">
        <f t="shared" si="40"/>
        <v>-9.9999999999999645E-2</v>
      </c>
      <c r="E180" s="8"/>
      <c r="F180" s="8"/>
      <c r="G180" s="8">
        <v>8.8000000000000007</v>
      </c>
      <c r="H180" s="8">
        <f t="shared" si="46"/>
        <v>-9.9999999999999645E-2</v>
      </c>
      <c r="I180" s="8">
        <v>1191</v>
      </c>
      <c r="J180" s="8">
        <f t="shared" si="41"/>
        <v>-3.640776699029126E-2</v>
      </c>
      <c r="K180" s="8"/>
      <c r="L180" s="8"/>
      <c r="M180" s="8">
        <v>1296.5</v>
      </c>
      <c r="N180" s="8">
        <f t="shared" si="47"/>
        <v>1.9319938176197836E-3</v>
      </c>
      <c r="O180" s="8"/>
      <c r="P180" s="8"/>
      <c r="Q180" s="8"/>
      <c r="R180" s="8"/>
      <c r="S180" s="8">
        <f>Regressões!$C$25+Regressões!$C$26*'Plan Cálculo'!G180</f>
        <v>10.223679994958029</v>
      </c>
      <c r="T180" s="8">
        <f t="shared" si="48"/>
        <v>-5.6136112237336278E-2</v>
      </c>
      <c r="U180" s="8">
        <f>Regressões!$C$35+Regressões!$C$36*'Plan Cálculo'!M180</f>
        <v>1254.412567363403</v>
      </c>
      <c r="V180" s="8">
        <f t="shared" si="49"/>
        <v>1.4514884600708064E-3</v>
      </c>
      <c r="W180" s="12">
        <f t="shared" si="52"/>
        <v>10.511839997479015</v>
      </c>
      <c r="X180" s="8">
        <f t="shared" si="42"/>
        <v>-7.8068056118667073E-2</v>
      </c>
      <c r="Y180" s="8">
        <f t="shared" si="53"/>
        <v>9.9412266649860097</v>
      </c>
      <c r="Z180" s="8">
        <f t="shared" si="42"/>
        <v>-8.5378704079111856E-2</v>
      </c>
      <c r="AA180" s="62">
        <f t="shared" si="51"/>
        <v>1222.7062836817015</v>
      </c>
      <c r="AB180" s="8">
        <f t="shared" si="43"/>
        <v>-1.7351912755470576E-2</v>
      </c>
      <c r="AC180" s="8">
        <f t="shared" si="50"/>
        <v>1247.3041891211344</v>
      </c>
      <c r="AD180" s="8">
        <f t="shared" si="39"/>
        <v>-1.0755018614456947E-2</v>
      </c>
    </row>
    <row r="181" spans="1:30">
      <c r="A181" s="4">
        <v>39965</v>
      </c>
      <c r="B181" s="3">
        <v>180</v>
      </c>
      <c r="C181" s="8">
        <v>10.3</v>
      </c>
      <c r="D181" s="8">
        <f t="shared" si="40"/>
        <v>-0.5</v>
      </c>
      <c r="E181" s="8"/>
      <c r="F181" s="8"/>
      <c r="G181" s="8">
        <v>8.1</v>
      </c>
      <c r="H181" s="8">
        <f t="shared" si="46"/>
        <v>-0.70000000000000107</v>
      </c>
      <c r="I181" s="8">
        <v>1247</v>
      </c>
      <c r="J181" s="8">
        <f t="shared" si="41"/>
        <v>4.7019311502938706E-2</v>
      </c>
      <c r="K181" s="8"/>
      <c r="L181" s="8"/>
      <c r="M181" s="8">
        <v>1306.2</v>
      </c>
      <c r="N181" s="8">
        <f t="shared" si="47"/>
        <v>7.4816814500578829E-3</v>
      </c>
      <c r="O181" s="8"/>
      <c r="P181" s="8"/>
      <c r="Q181" s="8"/>
      <c r="R181" s="8"/>
      <c r="S181" s="8">
        <f>Regressões!$C$25+Regressões!$C$26*'Plan Cálculo'!G181</f>
        <v>9.8307272092966649</v>
      </c>
      <c r="T181" s="8">
        <f t="shared" si="48"/>
        <v>-0.3929527856613646</v>
      </c>
      <c r="U181" s="8">
        <f>Regressões!$C$35+Regressões!$C$36*'Plan Cálculo'!M181</f>
        <v>1261.4668977032209</v>
      </c>
      <c r="V181" s="8">
        <f t="shared" si="49"/>
        <v>5.623612616258343E-3</v>
      </c>
      <c r="W181" s="12">
        <f t="shared" si="52"/>
        <v>10.065363604648333</v>
      </c>
      <c r="X181" s="8">
        <f t="shared" si="42"/>
        <v>-0.4464763928306823</v>
      </c>
      <c r="Y181" s="8">
        <f t="shared" si="53"/>
        <v>9.4102424030988896</v>
      </c>
      <c r="Z181" s="8">
        <f t="shared" si="42"/>
        <v>-0.53098426188712011</v>
      </c>
      <c r="AA181" s="62">
        <f t="shared" si="51"/>
        <v>1254.2334488516103</v>
      </c>
      <c r="AB181" s="8">
        <f t="shared" si="43"/>
        <v>2.5784741266706417E-2</v>
      </c>
      <c r="AC181" s="8">
        <f t="shared" si="50"/>
        <v>1271.5556325677401</v>
      </c>
      <c r="AD181" s="8">
        <f t="shared" si="39"/>
        <v>1.9443086664924555E-2</v>
      </c>
    </row>
    <row r="182" spans="1:30">
      <c r="A182" s="4">
        <v>39995</v>
      </c>
      <c r="B182" s="3">
        <v>181</v>
      </c>
      <c r="C182" s="8">
        <v>10.5</v>
      </c>
      <c r="D182" s="8">
        <f t="shared" si="40"/>
        <v>0.19999999999999929</v>
      </c>
      <c r="E182" s="8"/>
      <c r="F182" s="8"/>
      <c r="G182" s="8">
        <v>8</v>
      </c>
      <c r="H182" s="8">
        <f t="shared" si="46"/>
        <v>-9.9999999999999645E-2</v>
      </c>
      <c r="I182" s="8">
        <v>1291</v>
      </c>
      <c r="J182" s="8">
        <f t="shared" si="41"/>
        <v>3.5284683239775461E-2</v>
      </c>
      <c r="K182" s="8"/>
      <c r="L182" s="8"/>
      <c r="M182" s="8">
        <v>1318</v>
      </c>
      <c r="N182" s="8">
        <f t="shared" si="47"/>
        <v>9.0338386158321498E-3</v>
      </c>
      <c r="O182" s="8"/>
      <c r="P182" s="8"/>
      <c r="Q182" s="8"/>
      <c r="R182" s="8"/>
      <c r="S182" s="8">
        <f>Regressões!$C$25+Regressões!$C$26*'Plan Cálculo'!G182</f>
        <v>9.7745910970593286</v>
      </c>
      <c r="T182" s="8">
        <f t="shared" si="48"/>
        <v>-5.6136112237336278E-2</v>
      </c>
      <c r="U182" s="8">
        <f>Regressões!$C$35+Regressões!$C$36*'Plan Cálculo'!M182</f>
        <v>1270.0484541990818</v>
      </c>
      <c r="V182" s="8">
        <f t="shared" si="49"/>
        <v>6.8028392274783762E-3</v>
      </c>
      <c r="W182" s="12">
        <f t="shared" si="52"/>
        <v>10.137295548529664</v>
      </c>
      <c r="X182" s="8">
        <f t="shared" si="42"/>
        <v>7.1931943881331506E-2</v>
      </c>
      <c r="Y182" s="8">
        <f t="shared" si="53"/>
        <v>9.4248636990197756</v>
      </c>
      <c r="Z182" s="8">
        <f t="shared" si="42"/>
        <v>1.4621295920886013E-2</v>
      </c>
      <c r="AA182" s="62">
        <f t="shared" si="51"/>
        <v>1280.5242270995409</v>
      </c>
      <c r="AB182" s="8">
        <f t="shared" si="43"/>
        <v>2.0961630605532564E-2</v>
      </c>
      <c r="AC182" s="8">
        <f t="shared" si="50"/>
        <v>1293.0161513996939</v>
      </c>
      <c r="AD182" s="8">
        <f t="shared" si="39"/>
        <v>1.6877373102911014E-2</v>
      </c>
    </row>
    <row r="183" spans="1:30">
      <c r="A183" s="4">
        <v>40026</v>
      </c>
      <c r="B183" s="3">
        <v>182</v>
      </c>
      <c r="C183" s="8">
        <v>10.1</v>
      </c>
      <c r="D183" s="8">
        <f t="shared" si="40"/>
        <v>-0.40000000000000036</v>
      </c>
      <c r="E183" s="8"/>
      <c r="F183" s="8"/>
      <c r="G183" s="8">
        <v>8.1</v>
      </c>
      <c r="H183" s="8">
        <f t="shared" si="46"/>
        <v>9.9999999999999645E-2</v>
      </c>
      <c r="I183" s="8">
        <v>1289</v>
      </c>
      <c r="J183" s="8">
        <f t="shared" si="41"/>
        <v>-1.5491866769945779E-3</v>
      </c>
      <c r="K183" s="8"/>
      <c r="L183" s="8"/>
      <c r="M183" s="8">
        <v>1332.4</v>
      </c>
      <c r="N183" s="8">
        <f t="shared" si="47"/>
        <v>1.0925644916540281E-2</v>
      </c>
      <c r="O183" s="8"/>
      <c r="P183" s="8"/>
      <c r="Q183" s="8"/>
      <c r="R183" s="8"/>
      <c r="S183" s="8">
        <f>Regressões!$C$25+Regressões!$C$26*'Plan Cálculo'!G183</f>
        <v>9.8307272092966649</v>
      </c>
      <c r="T183" s="8">
        <f t="shared" si="48"/>
        <v>5.6136112237336278E-2</v>
      </c>
      <c r="U183" s="8">
        <f>Regressões!$C$35+Regressões!$C$36*'Plan Cálculo'!M183</f>
        <v>1280.5208621262341</v>
      </c>
      <c r="V183" s="8">
        <f t="shared" si="49"/>
        <v>8.2456758972683456E-3</v>
      </c>
      <c r="W183" s="12">
        <f t="shared" si="52"/>
        <v>9.9653636046483314</v>
      </c>
      <c r="X183" s="8">
        <f t="shared" si="42"/>
        <v>-0.17193194388133293</v>
      </c>
      <c r="Y183" s="8">
        <f t="shared" si="53"/>
        <v>9.3435757364322214</v>
      </c>
      <c r="Z183" s="8">
        <f t="shared" si="42"/>
        <v>-8.1287962587554219E-2</v>
      </c>
      <c r="AA183" s="62">
        <f t="shared" si="51"/>
        <v>1284.760431063117</v>
      </c>
      <c r="AB183" s="8">
        <f t="shared" si="43"/>
        <v>3.3081794736296273E-3</v>
      </c>
      <c r="AC183" s="8">
        <f t="shared" si="50"/>
        <v>1300.6402873754114</v>
      </c>
      <c r="AD183" s="8">
        <f t="shared" si="39"/>
        <v>5.8963965511678925E-3</v>
      </c>
    </row>
    <row r="184" spans="1:30">
      <c r="A184" s="4">
        <v>40057</v>
      </c>
      <c r="B184" s="3">
        <v>183</v>
      </c>
      <c r="C184" s="8">
        <v>10.1</v>
      </c>
      <c r="D184" s="8">
        <f t="shared" si="40"/>
        <v>0</v>
      </c>
      <c r="E184" s="8"/>
      <c r="F184" s="8"/>
      <c r="G184" s="8">
        <v>7.7</v>
      </c>
      <c r="H184" s="8">
        <f t="shared" si="46"/>
        <v>-0.39999999999999947</v>
      </c>
      <c r="I184" s="8">
        <v>1274</v>
      </c>
      <c r="J184" s="8">
        <f t="shared" si="41"/>
        <v>-1.1636927851047323E-2</v>
      </c>
      <c r="K184" s="8"/>
      <c r="L184" s="8"/>
      <c r="M184" s="8">
        <v>1335.2</v>
      </c>
      <c r="N184" s="8">
        <f t="shared" si="47"/>
        <v>2.1014710297207703E-3</v>
      </c>
      <c r="O184" s="8"/>
      <c r="P184" s="8"/>
      <c r="Q184" s="8"/>
      <c r="R184" s="8"/>
      <c r="S184" s="8">
        <f>Regressões!$C$25+Regressões!$C$26*'Plan Cálculo'!G184</f>
        <v>9.6061827603473162</v>
      </c>
      <c r="T184" s="8">
        <f t="shared" si="48"/>
        <v>-0.22454444894934866</v>
      </c>
      <c r="U184" s="8">
        <f>Regressões!$C$35+Regressões!$C$36*'Plan Cálculo'!M184</f>
        <v>1282.5571636676245</v>
      </c>
      <c r="V184" s="8">
        <f t="shared" si="49"/>
        <v>1.5902134839172332E-3</v>
      </c>
      <c r="W184" s="12">
        <f t="shared" si="52"/>
        <v>9.8530913801736588</v>
      </c>
      <c r="X184" s="8">
        <f t="shared" si="42"/>
        <v>-0.11227222447467256</v>
      </c>
      <c r="Y184" s="8">
        <f t="shared" si="53"/>
        <v>9.1353942534491051</v>
      </c>
      <c r="Z184" s="8">
        <f t="shared" si="42"/>
        <v>-0.20818148298311634</v>
      </c>
      <c r="AA184" s="62">
        <f t="shared" si="51"/>
        <v>1278.2785818338123</v>
      </c>
      <c r="AB184" s="8">
        <f t="shared" si="43"/>
        <v>-5.0451812435888558E-3</v>
      </c>
      <c r="AC184" s="8">
        <f t="shared" si="50"/>
        <v>1297.2523878892082</v>
      </c>
      <c r="AD184" s="8">
        <f t="shared" si="39"/>
        <v>-2.6047935921158553E-3</v>
      </c>
    </row>
    <row r="185" spans="1:30">
      <c r="A185" s="4">
        <v>40087</v>
      </c>
      <c r="B185" s="3">
        <v>184</v>
      </c>
      <c r="C185" s="8">
        <v>9.9</v>
      </c>
      <c r="D185" s="8">
        <f t="shared" si="40"/>
        <v>-0.19999999999999929</v>
      </c>
      <c r="E185" s="8"/>
      <c r="F185" s="8"/>
      <c r="G185" s="8">
        <v>7.5</v>
      </c>
      <c r="H185" s="8">
        <f t="shared" si="46"/>
        <v>-0.20000000000000018</v>
      </c>
      <c r="I185" s="8">
        <v>1241</v>
      </c>
      <c r="J185" s="8">
        <f t="shared" si="41"/>
        <v>-2.5902668759811617E-2</v>
      </c>
      <c r="K185" s="8"/>
      <c r="L185" s="8"/>
      <c r="M185" s="8">
        <v>1339.5</v>
      </c>
      <c r="N185" s="8">
        <f t="shared" si="47"/>
        <v>3.2204913121629377E-3</v>
      </c>
      <c r="O185" s="8"/>
      <c r="P185" s="8"/>
      <c r="Q185" s="8"/>
      <c r="R185" s="8"/>
      <c r="S185" s="8">
        <f>Regressões!$C$25+Regressões!$C$26*'Plan Cálculo'!G185</f>
        <v>9.4939105358726401</v>
      </c>
      <c r="T185" s="8">
        <f t="shared" si="48"/>
        <v>-0.11227222447467611</v>
      </c>
      <c r="U185" s="8">
        <f>Regressões!$C$35+Regressões!$C$36*'Plan Cálculo'!M185</f>
        <v>1285.6843410347603</v>
      </c>
      <c r="V185" s="8">
        <f t="shared" si="49"/>
        <v>2.4382362484283082E-3</v>
      </c>
      <c r="W185" s="12">
        <f t="shared" si="52"/>
        <v>9.6969552679363211</v>
      </c>
      <c r="X185" s="8">
        <f t="shared" si="42"/>
        <v>-0.1561361122373377</v>
      </c>
      <c r="Y185" s="8">
        <f t="shared" si="53"/>
        <v>8.9646368452908813</v>
      </c>
      <c r="Z185" s="8">
        <f t="shared" si="42"/>
        <v>-0.17075740815822371</v>
      </c>
      <c r="AA185" s="62">
        <f t="shared" si="51"/>
        <v>1263.3421705173801</v>
      </c>
      <c r="AB185" s="8">
        <f t="shared" si="43"/>
        <v>-1.1684785717839777E-2</v>
      </c>
      <c r="AC185" s="8">
        <f t="shared" si="50"/>
        <v>1288.7281136782533</v>
      </c>
      <c r="AD185" s="8">
        <f t="shared" si="39"/>
        <v>-6.5710221777467376E-3</v>
      </c>
    </row>
    <row r="186" spans="1:30">
      <c r="A186" s="4">
        <v>40118</v>
      </c>
      <c r="B186" s="3">
        <v>185</v>
      </c>
      <c r="C186" s="8">
        <v>9.4</v>
      </c>
      <c r="D186" s="8">
        <f t="shared" si="40"/>
        <v>-0.5</v>
      </c>
      <c r="E186" s="8"/>
      <c r="F186" s="8"/>
      <c r="G186" s="8">
        <v>7.4</v>
      </c>
      <c r="H186" s="8">
        <f t="shared" si="46"/>
        <v>-9.9999999999999645E-2</v>
      </c>
      <c r="I186" s="8">
        <v>1237</v>
      </c>
      <c r="J186" s="8">
        <f t="shared" si="41"/>
        <v>-3.2232070910556002E-3</v>
      </c>
      <c r="K186" s="8"/>
      <c r="L186" s="8"/>
      <c r="M186" s="8">
        <v>1428.5</v>
      </c>
      <c r="N186" s="8">
        <f t="shared" si="47"/>
        <v>6.644270250093319E-2</v>
      </c>
      <c r="O186" s="8"/>
      <c r="P186" s="8"/>
      <c r="Q186" s="8"/>
      <c r="R186" s="8"/>
      <c r="S186" s="8">
        <f>Regressões!$C$25+Regressões!$C$26*'Plan Cálculo'!G186</f>
        <v>9.4377744236353021</v>
      </c>
      <c r="T186" s="8">
        <f t="shared" si="48"/>
        <v>-5.6136112237338054E-2</v>
      </c>
      <c r="U186" s="8">
        <f>Regressões!$C$35+Regressões!$C$36*'Plan Cálculo'!M186</f>
        <v>1350.409640028965</v>
      </c>
      <c r="V186" s="8">
        <f t="shared" si="49"/>
        <v>5.0343071723275123E-2</v>
      </c>
      <c r="W186" s="12">
        <f t="shared" si="52"/>
        <v>9.4188872118176512</v>
      </c>
      <c r="X186" s="8">
        <f t="shared" si="42"/>
        <v>-0.27806805611866992</v>
      </c>
      <c r="Y186" s="8">
        <f t="shared" si="53"/>
        <v>8.7459248078784331</v>
      </c>
      <c r="Z186" s="8">
        <f t="shared" si="42"/>
        <v>-0.21871203741244827</v>
      </c>
      <c r="AA186" s="62">
        <f t="shared" si="51"/>
        <v>1293.7048200144825</v>
      </c>
      <c r="AB186" s="8">
        <f t="shared" si="43"/>
        <v>2.4033591378231235E-2</v>
      </c>
      <c r="AC186" s="8">
        <f t="shared" si="50"/>
        <v>1338.6365466763216</v>
      </c>
      <c r="AD186" s="8">
        <f t="shared" si="39"/>
        <v>3.8726890853355386E-2</v>
      </c>
    </row>
    <row r="187" spans="1:30">
      <c r="A187" s="4">
        <v>40148</v>
      </c>
      <c r="B187" s="3">
        <v>186</v>
      </c>
      <c r="C187" s="8">
        <v>8.5</v>
      </c>
      <c r="D187" s="8">
        <f t="shared" si="40"/>
        <v>-0.90000000000000036</v>
      </c>
      <c r="E187" s="8"/>
      <c r="F187" s="8"/>
      <c r="G187" s="8">
        <v>6.8</v>
      </c>
      <c r="H187" s="8">
        <f t="shared" si="46"/>
        <v>-0.60000000000000053</v>
      </c>
      <c r="I187" s="8">
        <v>1376</v>
      </c>
      <c r="J187" s="8">
        <f t="shared" si="41"/>
        <v>0.11236863379143087</v>
      </c>
      <c r="K187" s="8"/>
      <c r="L187" s="8"/>
      <c r="M187" s="8">
        <v>1687.6</v>
      </c>
      <c r="N187" s="8">
        <f t="shared" si="47"/>
        <v>0.1813790689534476</v>
      </c>
      <c r="O187" s="8"/>
      <c r="P187" s="8"/>
      <c r="Q187" s="8"/>
      <c r="R187" s="8"/>
      <c r="S187" s="8">
        <f>Regressões!$C$25+Regressões!$C$26*'Plan Cálculo'!G187</f>
        <v>9.1009577502112755</v>
      </c>
      <c r="T187" s="8">
        <f t="shared" si="48"/>
        <v>-0.33681667342402655</v>
      </c>
      <c r="U187" s="8">
        <f>Regressões!$C$35+Regressões!$C$36*'Plan Cálculo'!M187</f>
        <v>1538.8402576626547</v>
      </c>
      <c r="V187" s="8">
        <f t="shared" si="49"/>
        <v>0.13953589492270516</v>
      </c>
      <c r="W187" s="12">
        <f t="shared" si="52"/>
        <v>8.8004788751056378</v>
      </c>
      <c r="X187" s="8">
        <f t="shared" si="42"/>
        <v>-0.61840833671201345</v>
      </c>
      <c r="Y187" s="8">
        <f t="shared" si="53"/>
        <v>8.1336525834037587</v>
      </c>
      <c r="Z187" s="8">
        <f t="shared" si="42"/>
        <v>-0.61227222447467433</v>
      </c>
      <c r="AA187" s="62">
        <f t="shared" si="51"/>
        <v>1457.4201288313275</v>
      </c>
      <c r="AB187" s="8">
        <f t="shared" si="43"/>
        <v>0.12654765313080635</v>
      </c>
      <c r="AC187" s="8">
        <f t="shared" si="50"/>
        <v>1534.1467525542182</v>
      </c>
      <c r="AD187" s="8">
        <f t="shared" si="39"/>
        <v>0.14605174672940588</v>
      </c>
    </row>
    <row r="188" spans="1:30">
      <c r="A188" s="4">
        <v>40179</v>
      </c>
      <c r="B188" s="3">
        <v>187</v>
      </c>
      <c r="C188" s="8">
        <v>8</v>
      </c>
      <c r="D188" s="8">
        <f t="shared" si="40"/>
        <v>-0.5</v>
      </c>
      <c r="E188" s="8"/>
      <c r="F188" s="8"/>
      <c r="G188" s="8">
        <v>7.2</v>
      </c>
      <c r="H188" s="8">
        <f t="shared" si="46"/>
        <v>0.40000000000000036</v>
      </c>
      <c r="I188" s="8">
        <v>1268</v>
      </c>
      <c r="J188" s="8">
        <f t="shared" si="41"/>
        <v>-7.8488372093023256E-2</v>
      </c>
      <c r="K188" s="8"/>
      <c r="L188" s="8"/>
      <c r="M188" s="8">
        <v>1381.5</v>
      </c>
      <c r="N188" s="8">
        <f t="shared" si="47"/>
        <v>-0.18138184403887173</v>
      </c>
      <c r="O188" s="8"/>
      <c r="P188" s="8"/>
      <c r="Q188" s="8"/>
      <c r="R188" s="8"/>
      <c r="S188" s="8">
        <f>Regressões!$C$25+Regressões!$C$26*'Plan Cálculo'!G188</f>
        <v>9.3255021991606277</v>
      </c>
      <c r="T188" s="8">
        <f t="shared" si="48"/>
        <v>0.22454444894935222</v>
      </c>
      <c r="U188" s="8">
        <f>Regressões!$C$35+Regressões!$C$36*'Plan Cálculo'!M188</f>
        <v>1316.2288641556211</v>
      </c>
      <c r="V188" s="8">
        <f t="shared" si="49"/>
        <v>-0.14466179475000102</v>
      </c>
      <c r="W188" s="12">
        <f t="shared" si="52"/>
        <v>8.6627510995803139</v>
      </c>
      <c r="X188" s="8">
        <f t="shared" si="42"/>
        <v>-0.13772777552532389</v>
      </c>
      <c r="Y188" s="8">
        <f t="shared" si="53"/>
        <v>8.175167399720209</v>
      </c>
      <c r="Z188" s="8">
        <f t="shared" si="42"/>
        <v>4.1514816316450265E-2</v>
      </c>
      <c r="AA188" s="62">
        <f t="shared" si="51"/>
        <v>1292.1144320778105</v>
      </c>
      <c r="AB188" s="8">
        <f t="shared" si="43"/>
        <v>-0.11342350327360434</v>
      </c>
      <c r="AC188" s="8">
        <f t="shared" si="50"/>
        <v>1321.9096213852069</v>
      </c>
      <c r="AD188" s="8">
        <f t="shared" si="39"/>
        <v>-0.13834213110033658</v>
      </c>
    </row>
    <row r="189" spans="1:30">
      <c r="A189" s="4">
        <v>40210</v>
      </c>
      <c r="B189" s="3">
        <v>188</v>
      </c>
      <c r="C189" s="8">
        <v>8.5</v>
      </c>
      <c r="D189" s="8">
        <f t="shared" si="40"/>
        <v>0.5</v>
      </c>
      <c r="E189" s="8"/>
      <c r="F189" s="8"/>
      <c r="G189" s="8">
        <v>7.4</v>
      </c>
      <c r="H189" s="8">
        <f t="shared" si="46"/>
        <v>0.20000000000000018</v>
      </c>
      <c r="I189" s="8">
        <v>1243</v>
      </c>
      <c r="J189" s="8">
        <f t="shared" si="41"/>
        <v>-1.9716088328075709E-2</v>
      </c>
      <c r="K189" s="8"/>
      <c r="L189" s="8"/>
      <c r="M189" s="8">
        <v>1393.3</v>
      </c>
      <c r="N189" s="8">
        <f t="shared" si="47"/>
        <v>8.5414404632645352E-3</v>
      </c>
      <c r="O189" s="8"/>
      <c r="P189" s="8"/>
      <c r="Q189" s="8"/>
      <c r="R189" s="8"/>
      <c r="S189" s="8">
        <f>Regressões!$C$25+Regressões!$C$26*'Plan Cálculo'!G189</f>
        <v>9.4377744236353021</v>
      </c>
      <c r="T189" s="8">
        <f t="shared" si="48"/>
        <v>0.11227222447467433</v>
      </c>
      <c r="U189" s="8">
        <f>Regressões!$C$35+Regressões!$C$36*'Plan Cálculo'!M189</f>
        <v>1324.8104206514818</v>
      </c>
      <c r="V189" s="8">
        <f t="shared" si="49"/>
        <v>6.5198057340627325E-3</v>
      </c>
      <c r="W189" s="12">
        <f t="shared" si="52"/>
        <v>8.9688872118176519</v>
      </c>
      <c r="X189" s="8">
        <f t="shared" si="42"/>
        <v>0.30613611223733805</v>
      </c>
      <c r="Y189" s="8">
        <f t="shared" si="53"/>
        <v>8.4459248078784341</v>
      </c>
      <c r="Z189" s="8">
        <f t="shared" si="42"/>
        <v>0.27075740815822513</v>
      </c>
      <c r="AA189" s="62">
        <f t="shared" si="51"/>
        <v>1283.9052103257409</v>
      </c>
      <c r="AB189" s="8">
        <f t="shared" si="43"/>
        <v>-6.3533240928736077E-3</v>
      </c>
      <c r="AC189" s="8">
        <f t="shared" si="50"/>
        <v>1320.3701402171607</v>
      </c>
      <c r="AD189" s="8">
        <f t="shared" si="39"/>
        <v>-1.1645888214604461E-3</v>
      </c>
    </row>
    <row r="190" spans="1:30">
      <c r="A190" s="4">
        <v>40238</v>
      </c>
      <c r="B190" s="3">
        <v>189</v>
      </c>
      <c r="C190" s="8">
        <v>9.6</v>
      </c>
      <c r="D190" s="8">
        <f t="shared" si="40"/>
        <v>1.0999999999999996</v>
      </c>
      <c r="E190" s="8"/>
      <c r="F190" s="8"/>
      <c r="G190" s="8">
        <v>7.6</v>
      </c>
      <c r="H190" s="8">
        <f t="shared" si="46"/>
        <v>0.19999999999999929</v>
      </c>
      <c r="I190" s="8">
        <v>1323</v>
      </c>
      <c r="J190" s="8">
        <f t="shared" si="41"/>
        <v>6.4360418342719231E-2</v>
      </c>
      <c r="K190" s="8"/>
      <c r="L190" s="8"/>
      <c r="M190" s="8">
        <v>1410.6</v>
      </c>
      <c r="N190" s="8">
        <f t="shared" si="47"/>
        <v>1.241656498959302E-2</v>
      </c>
      <c r="O190" s="8"/>
      <c r="P190" s="8"/>
      <c r="Q190" s="8"/>
      <c r="R190" s="8"/>
      <c r="S190" s="8">
        <f>Regressões!$C$25+Regressões!$C$26*'Plan Cálculo'!G190</f>
        <v>9.5500466481099764</v>
      </c>
      <c r="T190" s="8">
        <f t="shared" si="48"/>
        <v>0.11227222447467433</v>
      </c>
      <c r="U190" s="8">
        <f>Regressões!$C$35+Regressões!$C$36*'Plan Cálculo'!M190</f>
        <v>1337.3918551750742</v>
      </c>
      <c r="V190" s="8">
        <f t="shared" si="49"/>
        <v>9.4967810695551647E-3</v>
      </c>
      <c r="W190" s="12">
        <f t="shared" si="52"/>
        <v>9.5750233240549889</v>
      </c>
      <c r="X190" s="8">
        <f t="shared" si="42"/>
        <v>0.60613611223733699</v>
      </c>
      <c r="Y190" s="8">
        <f t="shared" si="53"/>
        <v>8.9166822160366603</v>
      </c>
      <c r="Z190" s="8">
        <f t="shared" si="42"/>
        <v>0.4707574081582262</v>
      </c>
      <c r="AA190" s="62">
        <f t="shared" si="51"/>
        <v>1330.195927587537</v>
      </c>
      <c r="AB190" s="8">
        <f t="shared" si="43"/>
        <v>3.6054622171095965E-2</v>
      </c>
      <c r="AC190" s="8">
        <f t="shared" si="50"/>
        <v>1356.9972850583579</v>
      </c>
      <c r="AD190" s="8">
        <f t="shared" si="39"/>
        <v>2.7740058431776637E-2</v>
      </c>
    </row>
    <row r="191" spans="1:30">
      <c r="A191" s="4">
        <v>40269</v>
      </c>
      <c r="B191" s="3">
        <v>190</v>
      </c>
      <c r="C191" s="8">
        <v>9.8000000000000007</v>
      </c>
      <c r="D191" s="8">
        <f t="shared" si="40"/>
        <v>0.20000000000000107</v>
      </c>
      <c r="E191" s="8"/>
      <c r="F191" s="8"/>
      <c r="G191" s="8">
        <v>7.3</v>
      </c>
      <c r="H191" s="8">
        <f t="shared" si="46"/>
        <v>-0.29999999999999982</v>
      </c>
      <c r="I191" s="8">
        <v>1312</v>
      </c>
      <c r="J191" s="8">
        <f t="shared" si="41"/>
        <v>-8.3144368858654571E-3</v>
      </c>
      <c r="K191" s="8"/>
      <c r="L191" s="8"/>
      <c r="M191" s="8">
        <v>1400.2</v>
      </c>
      <c r="N191" s="8">
        <f t="shared" si="47"/>
        <v>-7.3727491847439845E-3</v>
      </c>
      <c r="O191" s="8"/>
      <c r="P191" s="8"/>
      <c r="Q191" s="8"/>
      <c r="R191" s="8"/>
      <c r="S191" s="8">
        <f>Regressões!$C$25+Regressões!$C$26*'Plan Cálculo'!G191</f>
        <v>9.381638311397964</v>
      </c>
      <c r="T191" s="8">
        <f t="shared" si="48"/>
        <v>-0.16840833671201239</v>
      </c>
      <c r="U191" s="8">
        <f>Regressões!$C$35+Regressões!$C$36*'Plan Cálculo'!M191</f>
        <v>1329.8284494499089</v>
      </c>
      <c r="V191" s="8">
        <f t="shared" si="49"/>
        <v>-5.6553400530281643E-3</v>
      </c>
      <c r="W191" s="12">
        <f t="shared" si="52"/>
        <v>9.5908191556989824</v>
      </c>
      <c r="X191" s="8">
        <f t="shared" si="42"/>
        <v>1.5795831643993452E-2</v>
      </c>
      <c r="Y191" s="8">
        <f t="shared" si="53"/>
        <v>8.8272127704659891</v>
      </c>
      <c r="Z191" s="8">
        <f t="shared" si="42"/>
        <v>-8.9469445570671269E-2</v>
      </c>
      <c r="AA191" s="62">
        <f t="shared" si="51"/>
        <v>1320.9142247249545</v>
      </c>
      <c r="AB191" s="8">
        <f t="shared" si="43"/>
        <v>-6.9776960446841386E-3</v>
      </c>
      <c r="AC191" s="8">
        <f t="shared" si="50"/>
        <v>1347.3428164833031</v>
      </c>
      <c r="AD191" s="8">
        <f t="shared" si="39"/>
        <v>-7.1145820860206181E-3</v>
      </c>
    </row>
    <row r="192" spans="1:30">
      <c r="A192" s="4">
        <v>40299</v>
      </c>
      <c r="B192" s="3">
        <v>191</v>
      </c>
      <c r="C192" s="8">
        <v>9.6999999999999993</v>
      </c>
      <c r="D192" s="8">
        <f t="shared" si="40"/>
        <v>-0.10000000000000142</v>
      </c>
      <c r="E192" s="8"/>
      <c r="F192" s="8"/>
      <c r="G192" s="8">
        <v>7.5</v>
      </c>
      <c r="H192" s="8">
        <f t="shared" si="46"/>
        <v>0.20000000000000018</v>
      </c>
      <c r="I192" s="8">
        <v>1317</v>
      </c>
      <c r="J192" s="8">
        <f t="shared" si="41"/>
        <v>3.8109756097560975E-3</v>
      </c>
      <c r="K192" s="8"/>
      <c r="L192" s="8"/>
      <c r="M192" s="8">
        <v>1409.1</v>
      </c>
      <c r="N192" s="8">
        <f t="shared" si="47"/>
        <v>6.3562348235965318E-3</v>
      </c>
      <c r="O192" s="8"/>
      <c r="P192" s="8"/>
      <c r="Q192" s="8"/>
      <c r="R192" s="8"/>
      <c r="S192" s="8">
        <f>Regressões!$C$25+Regressões!$C$26*'Plan Cálculo'!G192</f>
        <v>9.4939105358726401</v>
      </c>
      <c r="T192" s="8">
        <f t="shared" si="48"/>
        <v>0.11227222447467611</v>
      </c>
      <c r="U192" s="8">
        <f>Regressões!$C$35+Regressões!$C$36*'Plan Cálculo'!M192</f>
        <v>1336.3009793493293</v>
      </c>
      <c r="V192" s="8">
        <f t="shared" si="49"/>
        <v>4.8671916306932293E-3</v>
      </c>
      <c r="W192" s="12">
        <f t="shared" si="52"/>
        <v>9.5969552679363197</v>
      </c>
      <c r="X192" s="8">
        <f t="shared" si="42"/>
        <v>6.1361122373373433E-3</v>
      </c>
      <c r="Y192" s="8">
        <f t="shared" si="53"/>
        <v>8.8979701786242131</v>
      </c>
      <c r="Z192" s="8">
        <f t="shared" si="42"/>
        <v>7.0757408158224067E-2</v>
      </c>
      <c r="AA192" s="62">
        <f t="shared" si="51"/>
        <v>1326.6504896746646</v>
      </c>
      <c r="AB192" s="8">
        <f t="shared" si="43"/>
        <v>4.3426475711582264E-3</v>
      </c>
      <c r="AC192" s="8">
        <f t="shared" si="50"/>
        <v>1354.1336597831098</v>
      </c>
      <c r="AD192" s="8">
        <f t="shared" si="39"/>
        <v>5.040174791989099E-3</v>
      </c>
    </row>
    <row r="193" spans="1:30">
      <c r="A193" s="4">
        <v>40330</v>
      </c>
      <c r="B193" s="3">
        <v>192</v>
      </c>
      <c r="C193" s="8">
        <v>9.5</v>
      </c>
      <c r="D193" s="8">
        <f t="shared" si="40"/>
        <v>-0.19999999999999929</v>
      </c>
      <c r="E193" s="8"/>
      <c r="F193" s="8"/>
      <c r="G193" s="8">
        <v>7</v>
      </c>
      <c r="H193" s="8">
        <f t="shared" si="46"/>
        <v>-0.5</v>
      </c>
      <c r="I193" s="8">
        <v>1329</v>
      </c>
      <c r="J193" s="8">
        <f t="shared" si="41"/>
        <v>9.1116173120728925E-3</v>
      </c>
      <c r="K193" s="8"/>
      <c r="L193" s="8"/>
      <c r="M193" s="8">
        <v>1440</v>
      </c>
      <c r="N193" s="8">
        <f t="shared" si="47"/>
        <v>2.1928890781349863E-2</v>
      </c>
      <c r="O193" s="8"/>
      <c r="P193" s="8"/>
      <c r="Q193" s="8"/>
      <c r="R193" s="8"/>
      <c r="S193" s="8">
        <f>Regressões!$C$25+Regressões!$C$26*'Plan Cálculo'!G193</f>
        <v>9.2132299746859516</v>
      </c>
      <c r="T193" s="8">
        <f t="shared" si="48"/>
        <v>-0.28068056118668849</v>
      </c>
      <c r="U193" s="8">
        <f>Regressões!$C$35+Regressões!$C$36*'Plan Cálculo'!M193</f>
        <v>1358.7730213596767</v>
      </c>
      <c r="V193" s="8">
        <f t="shared" si="49"/>
        <v>1.681660221583426E-2</v>
      </c>
      <c r="W193" s="12">
        <f t="shared" si="52"/>
        <v>9.3566149873429758</v>
      </c>
      <c r="X193" s="8">
        <f t="shared" si="42"/>
        <v>-0.24034028059334389</v>
      </c>
      <c r="Y193" s="8">
        <f t="shared" si="53"/>
        <v>8.5710766582286499</v>
      </c>
      <c r="Z193" s="8">
        <f t="shared" si="42"/>
        <v>-0.32689352039556319</v>
      </c>
      <c r="AA193" s="62">
        <f t="shared" si="51"/>
        <v>1343.8865106798385</v>
      </c>
      <c r="AB193" s="8">
        <f t="shared" si="43"/>
        <v>1.2992134054388827E-2</v>
      </c>
      <c r="AC193" s="8">
        <f t="shared" si="50"/>
        <v>1375.9243404532256</v>
      </c>
      <c r="AD193" s="8">
        <f t="shared" si="39"/>
        <v>1.6091971802551567E-2</v>
      </c>
    </row>
    <row r="194" spans="1:30">
      <c r="A194" s="4">
        <v>40360</v>
      </c>
      <c r="B194" s="3">
        <v>193</v>
      </c>
      <c r="C194" s="8">
        <v>9.4</v>
      </c>
      <c r="D194" s="8">
        <f t="shared" si="40"/>
        <v>-9.9999999999999645E-2</v>
      </c>
      <c r="E194" s="8"/>
      <c r="F194" s="8"/>
      <c r="G194" s="8">
        <v>6.9</v>
      </c>
      <c r="H194" s="8">
        <f t="shared" si="46"/>
        <v>-9.9999999999999645E-2</v>
      </c>
      <c r="I194" s="8">
        <v>1409</v>
      </c>
      <c r="J194" s="8">
        <f t="shared" si="41"/>
        <v>6.019563581640331E-2</v>
      </c>
      <c r="K194" s="8"/>
      <c r="L194" s="8"/>
      <c r="M194" s="8">
        <v>1456.7</v>
      </c>
      <c r="N194" s="8">
        <f t="shared" si="47"/>
        <v>1.1597222222222254E-2</v>
      </c>
      <c r="O194" s="8"/>
      <c r="P194" s="8"/>
      <c r="Q194" s="8"/>
      <c r="R194" s="8"/>
      <c r="S194" s="8">
        <f>Regressões!$C$25+Regressões!$C$26*'Plan Cálculo'!G194</f>
        <v>9.1570938624486136</v>
      </c>
      <c r="T194" s="8">
        <f t="shared" si="48"/>
        <v>-5.6136112237338054E-2</v>
      </c>
      <c r="U194" s="8">
        <f>Regressões!$C$35+Regressões!$C$36*'Plan Cálculo'!M194</f>
        <v>1370.9181055529714</v>
      </c>
      <c r="V194" s="8">
        <f t="shared" si="49"/>
        <v>8.9382729877441319E-3</v>
      </c>
      <c r="W194" s="12">
        <f t="shared" si="52"/>
        <v>9.278546931224307</v>
      </c>
      <c r="X194" s="8">
        <f t="shared" si="42"/>
        <v>-7.8068056118668849E-2</v>
      </c>
      <c r="Y194" s="8">
        <f t="shared" si="53"/>
        <v>8.4856979541495381</v>
      </c>
      <c r="Z194" s="8">
        <f t="shared" si="42"/>
        <v>-8.5378704079111856E-2</v>
      </c>
      <c r="AA194" s="62">
        <f t="shared" si="51"/>
        <v>1389.9590527764858</v>
      </c>
      <c r="AB194" s="8">
        <f t="shared" si="43"/>
        <v>3.4283060162081991E-2</v>
      </c>
      <c r="AC194" s="8">
        <f t="shared" si="50"/>
        <v>1412.2060351843238</v>
      </c>
      <c r="AD194" s="8">
        <f t="shared" si="39"/>
        <v>2.6368960606618207E-2</v>
      </c>
    </row>
    <row r="195" spans="1:30">
      <c r="A195" s="4">
        <v>40391</v>
      </c>
      <c r="B195" s="3">
        <v>194</v>
      </c>
      <c r="C195" s="8">
        <v>9.3000000000000007</v>
      </c>
      <c r="D195" s="8">
        <f t="shared" si="40"/>
        <v>-9.9999999999999645E-2</v>
      </c>
      <c r="E195" s="8"/>
      <c r="F195" s="8"/>
      <c r="G195" s="8">
        <v>6.7</v>
      </c>
      <c r="H195" s="8">
        <f t="shared" si="46"/>
        <v>-0.20000000000000018</v>
      </c>
      <c r="I195" s="8">
        <v>1456</v>
      </c>
      <c r="J195" s="8">
        <f t="shared" si="41"/>
        <v>3.33569907735983E-2</v>
      </c>
      <c r="K195" s="8"/>
      <c r="L195" s="8"/>
      <c r="M195" s="8">
        <v>1481.2</v>
      </c>
      <c r="N195" s="8">
        <f t="shared" si="47"/>
        <v>1.6818837097549253E-2</v>
      </c>
      <c r="O195" s="8"/>
      <c r="P195" s="8"/>
      <c r="Q195" s="8"/>
      <c r="R195" s="8"/>
      <c r="S195" s="8">
        <f>Regressões!$C$25+Regressões!$C$26*'Plan Cálculo'!G195</f>
        <v>9.0448216379739392</v>
      </c>
      <c r="T195" s="8">
        <f t="shared" si="48"/>
        <v>-0.11227222447467433</v>
      </c>
      <c r="U195" s="8">
        <f>Regressões!$C$35+Regressões!$C$36*'Plan Cálculo'!M195</f>
        <v>1388.7357440401399</v>
      </c>
      <c r="V195" s="8">
        <f t="shared" si="49"/>
        <v>1.2996865688035871E-2</v>
      </c>
      <c r="W195" s="12">
        <f t="shared" si="52"/>
        <v>9.17241081898697</v>
      </c>
      <c r="X195" s="8">
        <f t="shared" si="42"/>
        <v>-0.10613611223733699</v>
      </c>
      <c r="Y195" s="8">
        <f t="shared" si="53"/>
        <v>8.3482738793246458</v>
      </c>
      <c r="Z195" s="8">
        <f t="shared" si="42"/>
        <v>-0.13742407482489227</v>
      </c>
      <c r="AA195" s="62">
        <f t="shared" si="51"/>
        <v>1422.3678720200701</v>
      </c>
      <c r="AB195" s="8">
        <f t="shared" si="43"/>
        <v>2.3316384161710856E-2</v>
      </c>
      <c r="AC195" s="8">
        <f t="shared" si="50"/>
        <v>1441.9785813467133</v>
      </c>
      <c r="AD195" s="8">
        <f t="shared" ref="AD195:AD242" si="54">(AC195-AC194)/AC194</f>
        <v>2.1082296365135946E-2</v>
      </c>
    </row>
    <row r="196" spans="1:30">
      <c r="A196" s="4">
        <v>40422</v>
      </c>
      <c r="B196" s="3">
        <v>195</v>
      </c>
      <c r="C196" s="8">
        <v>8.6999999999999993</v>
      </c>
      <c r="D196" s="8">
        <f t="shared" ref="D196:D250" si="55">C196-C195</f>
        <v>-0.60000000000000142</v>
      </c>
      <c r="E196" s="8"/>
      <c r="F196" s="8"/>
      <c r="G196" s="8">
        <v>6.2</v>
      </c>
      <c r="H196" s="8">
        <f t="shared" si="46"/>
        <v>-0.5</v>
      </c>
      <c r="I196" s="8">
        <v>1469</v>
      </c>
      <c r="J196" s="8">
        <f>(I196-I195)/I195</f>
        <v>8.9285714285714281E-3</v>
      </c>
      <c r="K196" s="8"/>
      <c r="L196" s="8"/>
      <c r="M196" s="8">
        <v>1496.2</v>
      </c>
      <c r="N196" s="8">
        <f t="shared" si="47"/>
        <v>1.012692411558196E-2</v>
      </c>
      <c r="O196" s="8"/>
      <c r="P196" s="8"/>
      <c r="Q196" s="8"/>
      <c r="R196" s="8"/>
      <c r="S196" s="8">
        <f>Regressões!$C$25+Regressões!$C$26*'Plan Cálculo'!G196</f>
        <v>8.7641410767872507</v>
      </c>
      <c r="T196" s="8">
        <f t="shared" si="48"/>
        <v>-0.28068056118668849</v>
      </c>
      <c r="U196" s="8">
        <f>Regressões!$C$35+Regressões!$C$36*'Plan Cálculo'!M196</f>
        <v>1399.6445022975902</v>
      </c>
      <c r="V196" s="8">
        <f t="shared" si="49"/>
        <v>7.8551720903461807E-3</v>
      </c>
      <c r="W196" s="12">
        <f t="shared" si="52"/>
        <v>8.732070538393625</v>
      </c>
      <c r="X196" s="8">
        <f t="shared" ref="X196:Z242" si="56">W196-W195</f>
        <v>-0.44034028059334496</v>
      </c>
      <c r="Y196" s="8">
        <f t="shared" si="53"/>
        <v>7.8880470255957498</v>
      </c>
      <c r="Z196" s="8">
        <f t="shared" si="56"/>
        <v>-0.46022685372889605</v>
      </c>
      <c r="AA196" s="62">
        <f t="shared" si="51"/>
        <v>1434.3222511487952</v>
      </c>
      <c r="AB196" s="8">
        <f t="shared" ref="AB196:AB242" si="57">(AA196-AA195)/AA195</f>
        <v>8.4045621135601985E-3</v>
      </c>
      <c r="AC196" s="8">
        <f t="shared" si="50"/>
        <v>1454.94816743253</v>
      </c>
      <c r="AD196" s="8">
        <f t="shared" si="54"/>
        <v>8.9942987042872236E-3</v>
      </c>
    </row>
    <row r="197" spans="1:30">
      <c r="A197" s="4">
        <v>40452</v>
      </c>
      <c r="B197" s="3">
        <v>196</v>
      </c>
      <c r="C197" s="8">
        <v>8.4</v>
      </c>
      <c r="D197" s="8">
        <f t="shared" si="55"/>
        <v>-0.29999999999999893</v>
      </c>
      <c r="E197" s="8"/>
      <c r="F197" s="8"/>
      <c r="G197" s="8">
        <v>6.1</v>
      </c>
      <c r="H197" s="8">
        <f t="shared" si="46"/>
        <v>-0.10000000000000053</v>
      </c>
      <c r="I197" s="8">
        <v>1612</v>
      </c>
      <c r="J197" s="8">
        <f>(I197-I196)/I196</f>
        <v>9.7345132743362831E-2</v>
      </c>
      <c r="K197" s="8"/>
      <c r="L197" s="8"/>
      <c r="M197" s="8">
        <v>1504.6</v>
      </c>
      <c r="N197" s="8">
        <f t="shared" si="47"/>
        <v>5.6142226975002428E-3</v>
      </c>
      <c r="O197" s="8"/>
      <c r="P197" s="8"/>
      <c r="Q197" s="8"/>
      <c r="R197" s="8"/>
      <c r="S197" s="8">
        <f>Regressões!$C$25+Regressões!$C$26*'Plan Cálculo'!G197</f>
        <v>8.7080049645499127</v>
      </c>
      <c r="T197" s="8">
        <f t="shared" si="48"/>
        <v>-5.6136112237338054E-2</v>
      </c>
      <c r="U197" s="8">
        <f>Regressões!$C$35+Regressões!$C$36*'Plan Cálculo'!M197</f>
        <v>1405.7534069217622</v>
      </c>
      <c r="V197" s="8">
        <f t="shared" si="49"/>
        <v>4.3646115954043803E-3</v>
      </c>
      <c r="W197" s="12">
        <f t="shared" si="52"/>
        <v>8.5540024822749565</v>
      </c>
      <c r="X197" s="8">
        <f t="shared" si="56"/>
        <v>-0.17806805611866849</v>
      </c>
      <c r="Y197" s="8">
        <f t="shared" si="53"/>
        <v>7.7360016548499715</v>
      </c>
      <c r="Z197" s="8">
        <f t="shared" si="56"/>
        <v>-0.15204537074577829</v>
      </c>
      <c r="AA197" s="62">
        <f t="shared" si="51"/>
        <v>1508.8767034608811</v>
      </c>
      <c r="AB197" s="8">
        <f t="shared" si="57"/>
        <v>5.1978871730096105E-2</v>
      </c>
      <c r="AC197" s="8">
        <f t="shared" si="50"/>
        <v>1507.4511356405874</v>
      </c>
      <c r="AD197" s="8">
        <f t="shared" si="54"/>
        <v>3.6085799744128746E-2</v>
      </c>
    </row>
    <row r="198" spans="1:30">
      <c r="A198" s="4">
        <v>40483</v>
      </c>
      <c r="B198" s="3">
        <v>197</v>
      </c>
      <c r="C198" s="8">
        <v>8.1</v>
      </c>
      <c r="D198" s="8">
        <f t="shared" si="55"/>
        <v>-0.30000000000000071</v>
      </c>
      <c r="E198" s="8"/>
      <c r="F198" s="8"/>
      <c r="G198" s="8">
        <v>5.7</v>
      </c>
      <c r="H198" s="8">
        <f t="shared" si="46"/>
        <v>-0.39999999999999947</v>
      </c>
      <c r="I198" s="8">
        <v>1450</v>
      </c>
      <c r="J198" s="8">
        <f t="shared" ref="J198:J250" si="58">(I198-I197)/I197</f>
        <v>-0.10049627791563276</v>
      </c>
      <c r="K198" s="8"/>
      <c r="L198" s="8"/>
      <c r="M198" s="8">
        <v>1569.9</v>
      </c>
      <c r="N198" s="8">
        <f t="shared" si="47"/>
        <v>4.3400239266250293E-2</v>
      </c>
      <c r="O198" s="8"/>
      <c r="P198" s="8"/>
      <c r="Q198" s="8"/>
      <c r="R198" s="8"/>
      <c r="S198" s="8">
        <f>Regressões!$C$25+Regressões!$C$26*'Plan Cálculo'!G198</f>
        <v>8.4834605156005622</v>
      </c>
      <c r="T198" s="8">
        <f t="shared" si="48"/>
        <v>-0.22454444894935044</v>
      </c>
      <c r="U198" s="8">
        <f>Regressões!$C$35+Regressões!$C$36*'Plan Cálculo'!M198</f>
        <v>1453.2428678691956</v>
      </c>
      <c r="V198" s="8">
        <f t="shared" ref="V198:V250" si="59">(U198-U197)/U197</f>
        <v>3.3782212949725693E-2</v>
      </c>
      <c r="W198" s="12">
        <f t="shared" si="52"/>
        <v>8.2917302578002818</v>
      </c>
      <c r="X198" s="8">
        <f t="shared" si="56"/>
        <v>-0.26227222447467469</v>
      </c>
      <c r="Y198" s="8">
        <f t="shared" si="53"/>
        <v>7.4278201718668546</v>
      </c>
      <c r="Z198" s="8">
        <f t="shared" si="56"/>
        <v>-0.30818148298311687</v>
      </c>
      <c r="AA198" s="62">
        <f t="shared" si="51"/>
        <v>1451.6214339345979</v>
      </c>
      <c r="AB198" s="8">
        <f t="shared" si="57"/>
        <v>-3.7945624977148831E-2</v>
      </c>
      <c r="AC198" s="8">
        <f t="shared" si="50"/>
        <v>1491.0476226230651</v>
      </c>
      <c r="AD198" s="8">
        <f t="shared" si="54"/>
        <v>-1.0881621718737617E-2</v>
      </c>
    </row>
    <row r="199" spans="1:30">
      <c r="A199" s="4">
        <v>40513</v>
      </c>
      <c r="B199" s="3">
        <v>198</v>
      </c>
      <c r="C199" s="8">
        <v>7.4</v>
      </c>
      <c r="D199" s="8">
        <f t="shared" si="55"/>
        <v>-0.69999999999999929</v>
      </c>
      <c r="E199" s="8"/>
      <c r="F199" s="8"/>
      <c r="G199" s="8">
        <v>5.3</v>
      </c>
      <c r="H199" s="8">
        <f t="shared" si="46"/>
        <v>-0.40000000000000036</v>
      </c>
      <c r="I199" s="8">
        <v>1486</v>
      </c>
      <c r="J199" s="8">
        <f t="shared" si="58"/>
        <v>2.4827586206896551E-2</v>
      </c>
      <c r="K199" s="8"/>
      <c r="L199" s="8"/>
      <c r="M199" s="8">
        <v>1898.8</v>
      </c>
      <c r="N199" s="8">
        <f t="shared" si="47"/>
        <v>0.20950379005032158</v>
      </c>
      <c r="O199" s="8"/>
      <c r="P199" s="8"/>
      <c r="Q199" s="8"/>
      <c r="R199" s="8"/>
      <c r="S199" s="8">
        <f>Regressões!$C$25+Regressões!$C$26*'Plan Cálculo'!G199</f>
        <v>8.2589160666512118</v>
      </c>
      <c r="T199" s="8">
        <f t="shared" si="48"/>
        <v>-0.22454444894935044</v>
      </c>
      <c r="U199" s="8">
        <f>Regressões!$C$35+Regressões!$C$36*'Plan Cálculo'!M199</f>
        <v>1692.4355739275538</v>
      </c>
      <c r="V199" s="8">
        <f t="shared" si="59"/>
        <v>0.16459238255823846</v>
      </c>
      <c r="W199" s="12">
        <f>AVERAGE(C199,S199)</f>
        <v>7.8294580333256061</v>
      </c>
      <c r="X199" s="8">
        <f t="shared" si="56"/>
        <v>-0.46227222447467575</v>
      </c>
      <c r="Y199" s="8">
        <f t="shared" si="53"/>
        <v>6.986305355550404</v>
      </c>
      <c r="Z199" s="8">
        <f t="shared" si="56"/>
        <v>-0.44151481631645062</v>
      </c>
      <c r="AA199" s="62">
        <f t="shared" si="51"/>
        <v>1589.2177869637769</v>
      </c>
      <c r="AB199" s="8">
        <f t="shared" si="57"/>
        <v>9.4788041711554347E-2</v>
      </c>
      <c r="AC199" s="8">
        <f t="shared" si="50"/>
        <v>1692.4118579758513</v>
      </c>
      <c r="AD199" s="8">
        <f t="shared" si="54"/>
        <v>0.13504882895594195</v>
      </c>
    </row>
    <row r="200" spans="1:30">
      <c r="A200" s="4">
        <v>40544</v>
      </c>
      <c r="B200" s="3">
        <v>199</v>
      </c>
      <c r="C200" s="8">
        <v>8</v>
      </c>
      <c r="D200" s="8">
        <f t="shared" si="55"/>
        <v>0.59999999999999964</v>
      </c>
      <c r="E200" s="8"/>
      <c r="F200" s="8"/>
      <c r="G200" s="8">
        <v>6.1</v>
      </c>
      <c r="H200" s="8">
        <f t="shared" si="46"/>
        <v>0.79999999999999982</v>
      </c>
      <c r="I200" s="8">
        <v>1531</v>
      </c>
      <c r="J200" s="8">
        <f t="shared" si="58"/>
        <v>3.028263795423957E-2</v>
      </c>
      <c r="K200" s="8"/>
      <c r="L200" s="8"/>
      <c r="M200" s="8">
        <v>1528</v>
      </c>
      <c r="N200" s="8">
        <f t="shared" si="47"/>
        <v>-0.19528123025068461</v>
      </c>
      <c r="O200" s="8"/>
      <c r="P200" s="8"/>
      <c r="Q200" s="8"/>
      <c r="R200" s="8"/>
      <c r="S200" s="8">
        <f>Regressões!$C$25+Regressões!$C$26*'Plan Cálculo'!G200</f>
        <v>8.7080049645499127</v>
      </c>
      <c r="T200" s="8">
        <f t="shared" si="48"/>
        <v>0.44908889789870088</v>
      </c>
      <c r="U200" s="8">
        <f>Regressões!$C$35+Regressões!$C$36*'Plan Cálculo'!M200</f>
        <v>1422.7710698033845</v>
      </c>
      <c r="V200" s="8">
        <f t="shared" si="59"/>
        <v>-0.15933516659566063</v>
      </c>
      <c r="W200" s="12">
        <f t="shared" si="52"/>
        <v>8.3540024822749572</v>
      </c>
      <c r="X200" s="8">
        <f t="shared" si="56"/>
        <v>0.52454444894935115</v>
      </c>
      <c r="Y200" s="8">
        <f t="shared" si="53"/>
        <v>7.6026683215166386</v>
      </c>
      <c r="Z200" s="8">
        <f t="shared" si="56"/>
        <v>0.61636296596623463</v>
      </c>
      <c r="AA200" s="62">
        <f t="shared" si="51"/>
        <v>1476.8855349016922</v>
      </c>
      <c r="AB200" s="8">
        <f t="shared" si="57"/>
        <v>-7.0683988678919285E-2</v>
      </c>
      <c r="AC200" s="8">
        <f t="shared" si="50"/>
        <v>1493.9236899344614</v>
      </c>
      <c r="AD200" s="8">
        <f t="shared" si="54"/>
        <v>-0.11728124398678257</v>
      </c>
    </row>
    <row r="201" spans="1:30">
      <c r="A201" s="4">
        <v>40575</v>
      </c>
      <c r="B201" s="3">
        <v>200</v>
      </c>
      <c r="C201" s="8">
        <v>8.1</v>
      </c>
      <c r="D201" s="8">
        <f t="shared" si="55"/>
        <v>9.9999999999999645E-2</v>
      </c>
      <c r="E201" s="8"/>
      <c r="F201" s="8"/>
      <c r="G201" s="8">
        <v>6.4</v>
      </c>
      <c r="H201" s="8">
        <f t="shared" si="46"/>
        <v>0.30000000000000071</v>
      </c>
      <c r="I201" s="8">
        <v>1425</v>
      </c>
      <c r="J201" s="8">
        <f t="shared" si="58"/>
        <v>-6.9235793598954931E-2</v>
      </c>
      <c r="K201" s="8"/>
      <c r="L201" s="8"/>
      <c r="M201" s="8">
        <v>1539.9</v>
      </c>
      <c r="N201" s="8">
        <f t="shared" si="47"/>
        <v>7.7879581151833058E-3</v>
      </c>
      <c r="O201" s="8"/>
      <c r="P201" s="8"/>
      <c r="Q201" s="8"/>
      <c r="R201" s="8"/>
      <c r="S201" s="8">
        <f>Regressões!$C$25+Regressões!$C$26*'Plan Cálculo'!G201</f>
        <v>8.8764133012619268</v>
      </c>
      <c r="T201" s="8">
        <f t="shared" si="48"/>
        <v>0.16840833671201416</v>
      </c>
      <c r="U201" s="8">
        <f>Regressões!$C$35+Regressões!$C$36*'Plan Cálculo'!M201</f>
        <v>1431.4253513542951</v>
      </c>
      <c r="V201" s="8">
        <f t="shared" si="59"/>
        <v>6.0826943523011991E-3</v>
      </c>
      <c r="W201" s="12">
        <f t="shared" si="52"/>
        <v>8.4882066506309641</v>
      </c>
      <c r="X201" s="8">
        <f t="shared" si="56"/>
        <v>0.1342041683560069</v>
      </c>
      <c r="Y201" s="8">
        <f t="shared" si="53"/>
        <v>7.7921377670873087</v>
      </c>
      <c r="Z201" s="8">
        <f t="shared" si="56"/>
        <v>0.18946944557067003</v>
      </c>
      <c r="AA201" s="62">
        <f t="shared" si="51"/>
        <v>1428.2126756771477</v>
      </c>
      <c r="AB201" s="8">
        <f t="shared" si="57"/>
        <v>-3.2956419488382599E-2</v>
      </c>
      <c r="AC201" s="8">
        <f t="shared" si="50"/>
        <v>1465.441783784765</v>
      </c>
      <c r="AD201" s="8">
        <f t="shared" si="54"/>
        <v>-1.9065168014670109E-2</v>
      </c>
    </row>
    <row r="202" spans="1:30">
      <c r="A202" s="4">
        <v>40603</v>
      </c>
      <c r="B202" s="3">
        <v>201</v>
      </c>
      <c r="C202" s="8">
        <v>9</v>
      </c>
      <c r="D202" s="8">
        <f t="shared" si="55"/>
        <v>0.90000000000000036</v>
      </c>
      <c r="E202" s="8"/>
      <c r="F202" s="8"/>
      <c r="G202" s="8">
        <v>6.5</v>
      </c>
      <c r="H202" s="8">
        <f t="shared" si="46"/>
        <v>9.9999999999999645E-2</v>
      </c>
      <c r="I202" s="8">
        <v>1481</v>
      </c>
      <c r="J202" s="8">
        <f t="shared" si="58"/>
        <v>3.9298245614035089E-2</v>
      </c>
      <c r="K202" s="8"/>
      <c r="L202" s="8"/>
      <c r="M202" s="8">
        <v>1522.4</v>
      </c>
      <c r="N202" s="8">
        <f t="shared" si="47"/>
        <v>-1.1364374310020131E-2</v>
      </c>
      <c r="O202" s="8"/>
      <c r="P202" s="8"/>
      <c r="Q202" s="8"/>
      <c r="R202" s="8"/>
      <c r="S202" s="8">
        <f>Regressões!$C$25+Regressões!$C$26*'Plan Cálculo'!G202</f>
        <v>8.9325494134992631</v>
      </c>
      <c r="T202" s="8">
        <f t="shared" si="48"/>
        <v>5.6136112237336278E-2</v>
      </c>
      <c r="U202" s="8">
        <f>Regressões!$C$35+Regressões!$C$36*'Plan Cálculo'!M202</f>
        <v>1418.6984667206032</v>
      </c>
      <c r="V202" s="8">
        <f t="shared" si="59"/>
        <v>-8.8910571701492063E-3</v>
      </c>
      <c r="W202" s="12">
        <f t="shared" si="52"/>
        <v>8.9662747067496316</v>
      </c>
      <c r="X202" s="8">
        <f t="shared" si="56"/>
        <v>0.47806805611866743</v>
      </c>
      <c r="Y202" s="8">
        <f t="shared" si="53"/>
        <v>8.1441831378330871</v>
      </c>
      <c r="Z202" s="8">
        <f t="shared" si="56"/>
        <v>0.35204537074577846</v>
      </c>
      <c r="AA202" s="62">
        <f t="shared" si="51"/>
        <v>1449.8492333603017</v>
      </c>
      <c r="AB202" s="8">
        <f t="shared" si="57"/>
        <v>1.5149394800669758E-2</v>
      </c>
      <c r="AC202" s="8">
        <f t="shared" si="50"/>
        <v>1474.0328222402011</v>
      </c>
      <c r="AD202" s="8">
        <f t="shared" si="54"/>
        <v>5.8624222063930788E-3</v>
      </c>
    </row>
    <row r="203" spans="1:30">
      <c r="A203" s="4">
        <v>40634</v>
      </c>
      <c r="B203" s="3">
        <v>202</v>
      </c>
      <c r="C203" s="8">
        <v>8.8000000000000007</v>
      </c>
      <c r="D203" s="8">
        <f t="shared" si="55"/>
        <v>-0.19999999999999929</v>
      </c>
      <c r="E203" s="8"/>
      <c r="F203" s="8"/>
      <c r="G203" s="8">
        <v>6.4</v>
      </c>
      <c r="H203" s="8">
        <f t="shared" si="46"/>
        <v>-9.9999999999999645E-2</v>
      </c>
      <c r="I203" s="8">
        <v>1497</v>
      </c>
      <c r="J203" s="8">
        <f t="shared" si="58"/>
        <v>1.0803511141120865E-2</v>
      </c>
      <c r="K203" s="8"/>
      <c r="L203" s="8"/>
      <c r="M203" s="8">
        <v>1550</v>
      </c>
      <c r="N203" s="8">
        <f t="shared" si="47"/>
        <v>1.8129269574356219E-2</v>
      </c>
      <c r="O203" s="8"/>
      <c r="P203" s="8"/>
      <c r="Q203" s="8"/>
      <c r="R203" s="8"/>
      <c r="S203" s="8">
        <f>Regressões!$C$25+Regressões!$C$26*'Plan Cálculo'!G203</f>
        <v>8.8764133012619268</v>
      </c>
      <c r="T203" s="8">
        <f t="shared" si="48"/>
        <v>-5.6136112237336278E-2</v>
      </c>
      <c r="U203" s="8">
        <f>Regressões!$C$35+Regressões!$C$36*'Plan Cálculo'!M203</f>
        <v>1438.7705819143116</v>
      </c>
      <c r="V203" s="8">
        <f t="shared" si="59"/>
        <v>1.414826029953088E-2</v>
      </c>
      <c r="W203" s="12">
        <f t="shared" si="52"/>
        <v>8.8382066506309638</v>
      </c>
      <c r="X203" s="8">
        <f t="shared" si="56"/>
        <v>-0.12806805611866778</v>
      </c>
      <c r="Y203" s="8">
        <f>AVERAGE(C203,S203,G203)</f>
        <v>8.0254711004206438</v>
      </c>
      <c r="Z203" s="8">
        <f t="shared" si="56"/>
        <v>-0.11871203741244329</v>
      </c>
      <c r="AA203" s="62">
        <f t="shared" si="51"/>
        <v>1467.8852909571558</v>
      </c>
      <c r="AB203" s="8">
        <f t="shared" si="57"/>
        <v>1.2439953880619786E-2</v>
      </c>
      <c r="AC203" s="8">
        <f t="shared" si="50"/>
        <v>1495.2568606381039</v>
      </c>
      <c r="AD203" s="8">
        <f t="shared" si="54"/>
        <v>1.439861994772074E-2</v>
      </c>
    </row>
    <row r="204" spans="1:30">
      <c r="A204" s="4">
        <v>40664</v>
      </c>
      <c r="B204" s="3">
        <v>203</v>
      </c>
      <c r="C204" s="8">
        <v>8.5</v>
      </c>
      <c r="D204" s="8">
        <f t="shared" si="55"/>
        <v>-0.30000000000000071</v>
      </c>
      <c r="E204" s="8"/>
      <c r="F204" s="8"/>
      <c r="G204" s="8">
        <v>6.4</v>
      </c>
      <c r="H204" s="8">
        <f t="shared" si="46"/>
        <v>0</v>
      </c>
      <c r="I204" s="8">
        <v>1427</v>
      </c>
      <c r="J204" s="8">
        <f t="shared" si="58"/>
        <v>-4.6760187040748163E-2</v>
      </c>
      <c r="K204" s="8"/>
      <c r="L204" s="8"/>
      <c r="M204" s="8">
        <v>1562.7</v>
      </c>
      <c r="N204" s="8">
        <f t="shared" si="47"/>
        <v>8.1935483870968027E-3</v>
      </c>
      <c r="O204" s="8"/>
      <c r="P204" s="8"/>
      <c r="Q204" s="8"/>
      <c r="R204" s="8"/>
      <c r="S204" s="8">
        <f>Regressões!$C$25+Regressões!$C$26*'Plan Cálculo'!G204</f>
        <v>8.8764133012619268</v>
      </c>
      <c r="T204" s="8">
        <f t="shared" si="48"/>
        <v>0</v>
      </c>
      <c r="U204" s="8">
        <f>Regressões!$C$35+Regressões!$C$36*'Plan Cálculo'!M204</f>
        <v>1448.0066639056195</v>
      </c>
      <c r="V204" s="8">
        <f t="shared" si="59"/>
        <v>6.419426493290593E-3</v>
      </c>
      <c r="W204" s="12">
        <f t="shared" si="52"/>
        <v>8.6882066506309634</v>
      </c>
      <c r="X204" s="8">
        <f t="shared" si="56"/>
        <v>-0.15000000000000036</v>
      </c>
      <c r="Y204" s="8">
        <f t="shared" ref="Y204:Y235" si="60">AVERAGE(C204,S204,G204)</f>
        <v>7.9254711004206415</v>
      </c>
      <c r="Z204" s="8">
        <f t="shared" si="56"/>
        <v>-0.10000000000000231</v>
      </c>
      <c r="AA204" s="62">
        <f t="shared" si="51"/>
        <v>1437.5033319528097</v>
      </c>
      <c r="AB204" s="8">
        <f t="shared" si="57"/>
        <v>-2.069777467729449E-2</v>
      </c>
      <c r="AC204" s="8">
        <f t="shared" si="50"/>
        <v>1479.2355546352064</v>
      </c>
      <c r="AD204" s="8">
        <f t="shared" si="54"/>
        <v>-1.0714751708987573E-2</v>
      </c>
    </row>
    <row r="205" spans="1:30">
      <c r="A205" s="4">
        <v>40695</v>
      </c>
      <c r="B205" s="3">
        <v>204</v>
      </c>
      <c r="C205" s="8">
        <v>8.6999999999999993</v>
      </c>
      <c r="D205" s="8">
        <f t="shared" si="55"/>
        <v>0.19999999999999929</v>
      </c>
      <c r="E205" s="8"/>
      <c r="F205" s="8"/>
      <c r="G205" s="8">
        <v>6.2</v>
      </c>
      <c r="H205" s="8">
        <f t="shared" si="46"/>
        <v>-0.20000000000000018</v>
      </c>
      <c r="I205" s="8">
        <v>1465</v>
      </c>
      <c r="J205" s="8">
        <f t="shared" si="58"/>
        <v>2.6629292221443588E-2</v>
      </c>
      <c r="K205" s="8"/>
      <c r="L205" s="8"/>
      <c r="M205" s="8">
        <v>1597.6</v>
      </c>
      <c r="N205" s="8">
        <f t="shared" si="47"/>
        <v>2.2333141357906101E-2</v>
      </c>
      <c r="O205" s="8"/>
      <c r="P205" s="8"/>
      <c r="Q205" s="8"/>
      <c r="R205" s="8"/>
      <c r="S205" s="8">
        <f>Regressões!$C$25+Regressões!$C$26*'Plan Cálculo'!G205</f>
        <v>8.7641410767872507</v>
      </c>
      <c r="T205" s="8">
        <f t="shared" si="48"/>
        <v>-0.11227222447467611</v>
      </c>
      <c r="U205" s="8">
        <f>Regressões!$C$35+Regressões!$C$36*'Plan Cálculo'!M205</f>
        <v>1473.3877081179535</v>
      </c>
      <c r="V205" s="8">
        <f t="shared" si="59"/>
        <v>1.752826478289491E-2</v>
      </c>
      <c r="W205" s="12">
        <f t="shared" si="52"/>
        <v>8.732070538393625</v>
      </c>
      <c r="X205" s="8">
        <f t="shared" si="56"/>
        <v>4.3863887762661591E-2</v>
      </c>
      <c r="Y205" s="8">
        <f t="shared" si="60"/>
        <v>7.8880470255957498</v>
      </c>
      <c r="Z205" s="8">
        <f t="shared" si="56"/>
        <v>-3.742407482489174E-2</v>
      </c>
      <c r="AA205" s="62">
        <f t="shared" si="51"/>
        <v>1469.1938540589767</v>
      </c>
      <c r="AB205" s="8">
        <f t="shared" si="57"/>
        <v>2.2045529496697781E-2</v>
      </c>
      <c r="AC205" s="8">
        <f t="shared" si="50"/>
        <v>1511.9959027059842</v>
      </c>
      <c r="AD205" s="8">
        <f t="shared" si="54"/>
        <v>2.2146809524772965E-2</v>
      </c>
    </row>
    <row r="206" spans="1:30">
      <c r="A206" s="4">
        <v>40725</v>
      </c>
      <c r="B206" s="3">
        <v>205</v>
      </c>
      <c r="C206" s="8">
        <v>8.8000000000000007</v>
      </c>
      <c r="D206" s="8">
        <f t="shared" si="55"/>
        <v>0.10000000000000142</v>
      </c>
      <c r="E206" s="8"/>
      <c r="F206" s="8"/>
      <c r="G206" s="8">
        <v>6</v>
      </c>
      <c r="H206" s="8">
        <f t="shared" si="46"/>
        <v>-0.20000000000000018</v>
      </c>
      <c r="I206" s="8">
        <v>1462</v>
      </c>
      <c r="J206" s="8">
        <f t="shared" si="58"/>
        <v>-2.0477815699658703E-3</v>
      </c>
      <c r="K206" s="8"/>
      <c r="L206" s="8"/>
      <c r="M206" s="8">
        <v>1605.5</v>
      </c>
      <c r="N206" s="8">
        <f t="shared" si="47"/>
        <v>4.944917376064153E-3</v>
      </c>
      <c r="O206" s="8"/>
      <c r="P206" s="8"/>
      <c r="Q206" s="8"/>
      <c r="R206" s="8"/>
      <c r="S206" s="8">
        <f>Regressões!$C$25+Regressões!$C$26*'Plan Cálculo'!G206</f>
        <v>8.6518688523125746</v>
      </c>
      <c r="T206" s="8">
        <f t="shared" si="48"/>
        <v>-0.11227222447467611</v>
      </c>
      <c r="U206" s="8">
        <f>Regressões!$C$35+Regressões!$C$36*'Plan Cálculo'!M206</f>
        <v>1479.1329874668775</v>
      </c>
      <c r="V206" s="8">
        <f t="shared" si="59"/>
        <v>3.8993669604199268E-3</v>
      </c>
      <c r="W206" s="12">
        <f t="shared" si="52"/>
        <v>8.7259344261562877</v>
      </c>
      <c r="X206" s="8">
        <f t="shared" si="56"/>
        <v>-6.1361122373373433E-3</v>
      </c>
      <c r="Y206" s="8">
        <f t="shared" si="60"/>
        <v>7.8172896174375248</v>
      </c>
      <c r="Z206" s="8">
        <f t="shared" si="56"/>
        <v>-7.0757408158224955E-2</v>
      </c>
      <c r="AA206" s="62">
        <f t="shared" si="51"/>
        <v>1470.5664937334386</v>
      </c>
      <c r="AB206" s="8">
        <f t="shared" si="57"/>
        <v>9.3428084433490885E-4</v>
      </c>
      <c r="AC206" s="8">
        <f t="shared" si="50"/>
        <v>1515.5443291556257</v>
      </c>
      <c r="AD206" s="8">
        <f t="shared" si="54"/>
        <v>2.3468492495852494E-3</v>
      </c>
    </row>
    <row r="207" spans="1:30">
      <c r="A207" s="4">
        <v>40756</v>
      </c>
      <c r="B207" s="3">
        <v>206</v>
      </c>
      <c r="C207" s="8">
        <v>9</v>
      </c>
      <c r="D207" s="8">
        <f t="shared" si="55"/>
        <v>0.19999999999999929</v>
      </c>
      <c r="E207" s="8"/>
      <c r="F207" s="8"/>
      <c r="G207" s="8">
        <v>6</v>
      </c>
      <c r="H207" s="8">
        <f t="shared" si="46"/>
        <v>0</v>
      </c>
      <c r="I207" s="8">
        <v>1435</v>
      </c>
      <c r="J207" s="8">
        <f t="shared" si="58"/>
        <v>-1.8467852257181942E-2</v>
      </c>
      <c r="K207" s="8"/>
      <c r="L207" s="8"/>
      <c r="M207" s="8">
        <v>1591.3</v>
      </c>
      <c r="N207" s="8">
        <f t="shared" si="47"/>
        <v>-8.8445966988477398E-3</v>
      </c>
      <c r="O207" s="8"/>
      <c r="P207" s="8"/>
      <c r="Q207" s="8"/>
      <c r="R207" s="8"/>
      <c r="S207" s="8">
        <f>Regressões!$C$25+Regressões!$C$26*'Plan Cálculo'!G207</f>
        <v>8.6518688523125746</v>
      </c>
      <c r="T207" s="8">
        <f t="shared" si="48"/>
        <v>0</v>
      </c>
      <c r="U207" s="8">
        <f>Regressões!$C$35+Regressões!$C$36*'Plan Cálculo'!M207</f>
        <v>1468.8060296498245</v>
      </c>
      <c r="V207" s="8">
        <f t="shared" si="59"/>
        <v>-6.9817642528131538E-3</v>
      </c>
      <c r="W207" s="12">
        <f t="shared" si="52"/>
        <v>8.8259344261562873</v>
      </c>
      <c r="X207" s="8">
        <f t="shared" si="56"/>
        <v>9.9999999999999645E-2</v>
      </c>
      <c r="Y207" s="8">
        <f t="shared" si="60"/>
        <v>7.8839562841041912</v>
      </c>
      <c r="Z207" s="8">
        <f t="shared" si="56"/>
        <v>6.666666666666643E-2</v>
      </c>
      <c r="AA207" s="62">
        <f t="shared" si="51"/>
        <v>1451.9030148249121</v>
      </c>
      <c r="AB207" s="8">
        <f t="shared" si="57"/>
        <v>-1.2691353290080816E-2</v>
      </c>
      <c r="AC207" s="8">
        <f t="shared" si="50"/>
        <v>1498.3686765499415</v>
      </c>
      <c r="AD207" s="8">
        <f t="shared" si="54"/>
        <v>-1.1332992559348991E-2</v>
      </c>
    </row>
    <row r="208" spans="1:30">
      <c r="A208" s="4">
        <v>40787</v>
      </c>
      <c r="B208" s="3">
        <v>207</v>
      </c>
      <c r="C208" s="8">
        <v>8.5</v>
      </c>
      <c r="D208" s="8">
        <f t="shared" si="55"/>
        <v>-0.5</v>
      </c>
      <c r="E208" s="8"/>
      <c r="F208" s="8"/>
      <c r="G208" s="8">
        <v>6</v>
      </c>
      <c r="H208" s="8">
        <f t="shared" si="46"/>
        <v>0</v>
      </c>
      <c r="I208" s="8">
        <v>1531</v>
      </c>
      <c r="J208" s="8">
        <f t="shared" si="58"/>
        <v>6.6898954703832753E-2</v>
      </c>
      <c r="K208" s="8"/>
      <c r="L208" s="8"/>
      <c r="M208" s="8">
        <v>1598.1</v>
      </c>
      <c r="N208" s="8">
        <f t="shared" si="47"/>
        <v>4.273235719223248E-3</v>
      </c>
      <c r="O208" s="8"/>
      <c r="P208" s="8"/>
      <c r="Q208" s="8"/>
      <c r="R208" s="8"/>
      <c r="S208" s="8">
        <f>Regressões!$C$25+Regressões!$C$26*'Plan Cálculo'!G208</f>
        <v>8.6518688523125746</v>
      </c>
      <c r="T208" s="8">
        <f t="shared" si="48"/>
        <v>0</v>
      </c>
      <c r="U208" s="8">
        <f>Regressões!$C$35+Regressões!$C$36*'Plan Cálculo'!M208</f>
        <v>1473.7513333932018</v>
      </c>
      <c r="V208" s="8">
        <f t="shared" si="59"/>
        <v>3.3668868751555179E-3</v>
      </c>
      <c r="W208" s="12">
        <f t="shared" si="52"/>
        <v>8.5759344261562873</v>
      </c>
      <c r="X208" s="8">
        <f t="shared" si="56"/>
        <v>-0.25</v>
      </c>
      <c r="Y208" s="8">
        <f t="shared" si="60"/>
        <v>7.7172896174375252</v>
      </c>
      <c r="Z208" s="8">
        <f t="shared" si="56"/>
        <v>-0.16666666666666607</v>
      </c>
      <c r="AA208" s="62">
        <f t="shared" si="51"/>
        <v>1502.375666696601</v>
      </c>
      <c r="AB208" s="8">
        <f t="shared" si="57"/>
        <v>3.4763101499431397E-2</v>
      </c>
      <c r="AC208" s="8">
        <f t="shared" si="50"/>
        <v>1534.283777797734</v>
      </c>
      <c r="AD208" s="8">
        <f t="shared" si="54"/>
        <v>2.3969468802890775E-2</v>
      </c>
    </row>
    <row r="209" spans="1:30">
      <c r="A209" s="4">
        <v>40817</v>
      </c>
      <c r="B209" s="3">
        <v>208</v>
      </c>
      <c r="C209" s="8">
        <v>7.9</v>
      </c>
      <c r="D209" s="8">
        <f t="shared" si="55"/>
        <v>-0.59999999999999964</v>
      </c>
      <c r="E209" s="8"/>
      <c r="F209" s="8"/>
      <c r="G209" s="8">
        <v>5.8</v>
      </c>
      <c r="H209" s="8">
        <f t="shared" si="46"/>
        <v>-0.20000000000000018</v>
      </c>
      <c r="I209" s="8">
        <v>1692</v>
      </c>
      <c r="J209" s="8">
        <f t="shared" si="58"/>
        <v>0.10516002612671456</v>
      </c>
      <c r="K209" s="8"/>
      <c r="L209" s="8"/>
      <c r="M209" s="8">
        <v>1608.7</v>
      </c>
      <c r="N209" s="8">
        <f t="shared" si="47"/>
        <v>6.6328765408923953E-3</v>
      </c>
      <c r="O209" s="8"/>
      <c r="P209" s="8"/>
      <c r="Q209" s="8"/>
      <c r="R209" s="8"/>
      <c r="S209" s="8">
        <f>Regressões!$C$25+Regressões!$C$26*'Plan Cálculo'!G209</f>
        <v>8.5395966278379003</v>
      </c>
      <c r="T209" s="8">
        <f t="shared" si="48"/>
        <v>-0.11227222447467433</v>
      </c>
      <c r="U209" s="8">
        <f>Regressões!$C$35+Regressões!$C$36*'Plan Cálculo'!M209</f>
        <v>1481.4601892284668</v>
      </c>
      <c r="V209" s="8">
        <f t="shared" si="59"/>
        <v>5.2307710674065694E-3</v>
      </c>
      <c r="W209" s="12">
        <f>AVERAGE(C209,S209)</f>
        <v>8.2197983139189503</v>
      </c>
      <c r="X209" s="8">
        <f t="shared" si="56"/>
        <v>-0.35613611223733699</v>
      </c>
      <c r="Y209" s="8">
        <f t="shared" si="60"/>
        <v>7.4131988759459668</v>
      </c>
      <c r="Z209" s="8">
        <f t="shared" si="56"/>
        <v>-0.30409074149155835</v>
      </c>
      <c r="AA209" s="62">
        <f t="shared" si="51"/>
        <v>1586.7300946142334</v>
      </c>
      <c r="AB209" s="8">
        <f t="shared" si="57"/>
        <v>5.6147360335720507E-2</v>
      </c>
      <c r="AC209" s="8">
        <f t="shared" si="50"/>
        <v>1594.0533964094891</v>
      </c>
      <c r="AD209" s="8">
        <f t="shared" si="54"/>
        <v>3.8956038952289912E-2</v>
      </c>
    </row>
    <row r="210" spans="1:30">
      <c r="A210" s="4">
        <v>40848</v>
      </c>
      <c r="B210" s="3">
        <v>209</v>
      </c>
      <c r="C210" s="8">
        <v>7.5</v>
      </c>
      <c r="D210" s="8">
        <f t="shared" si="55"/>
        <v>-0.40000000000000036</v>
      </c>
      <c r="E210" s="8"/>
      <c r="F210" s="8"/>
      <c r="G210" s="8">
        <v>5.2</v>
      </c>
      <c r="H210" s="8">
        <f t="shared" si="46"/>
        <v>-0.59999999999999964</v>
      </c>
      <c r="I210" s="8">
        <v>1478</v>
      </c>
      <c r="J210" s="8">
        <f t="shared" si="58"/>
        <v>-0.12647754137115838</v>
      </c>
      <c r="K210" s="8"/>
      <c r="L210" s="8"/>
      <c r="M210" s="8">
        <v>1776.9</v>
      </c>
      <c r="N210" s="8">
        <f t="shared" si="47"/>
        <v>0.10455647417169145</v>
      </c>
      <c r="O210" s="8"/>
      <c r="P210" s="8"/>
      <c r="Q210" s="8"/>
      <c r="R210" s="8"/>
      <c r="S210" s="8">
        <f>Regressões!$C$25+Regressões!$C$26*'Plan Cálculo'!G210</f>
        <v>8.2027799544138738</v>
      </c>
      <c r="T210" s="8">
        <f t="shared" si="48"/>
        <v>-0.33681667342402655</v>
      </c>
      <c r="U210" s="8">
        <f>Regressões!$C$35+Regressões!$C$36*'Plan Cálculo'!M210</f>
        <v>1603.7837318220086</v>
      </c>
      <c r="V210" s="8">
        <f t="shared" si="59"/>
        <v>8.2569577962973789E-2</v>
      </c>
      <c r="W210" s="12">
        <f t="shared" si="52"/>
        <v>7.8513899772069369</v>
      </c>
      <c r="X210" s="8">
        <f t="shared" si="56"/>
        <v>-0.36840833671201345</v>
      </c>
      <c r="Y210" s="8">
        <f t="shared" si="60"/>
        <v>6.9675933181379577</v>
      </c>
      <c r="Z210" s="8">
        <f t="shared" si="56"/>
        <v>-0.44560555780800915</v>
      </c>
      <c r="AA210" s="62">
        <f t="shared" si="51"/>
        <v>1540.8918659110043</v>
      </c>
      <c r="AB210" s="8">
        <f t="shared" si="57"/>
        <v>-2.8888485104565511E-2</v>
      </c>
      <c r="AC210" s="8">
        <f t="shared" si="50"/>
        <v>1619.5612439406696</v>
      </c>
      <c r="AD210" s="8">
        <f t="shared" si="54"/>
        <v>1.6001877721684467E-2</v>
      </c>
    </row>
    <row r="211" spans="1:30">
      <c r="A211" s="4">
        <v>40878</v>
      </c>
      <c r="B211" s="3">
        <v>210</v>
      </c>
      <c r="C211" s="8">
        <v>6.9</v>
      </c>
      <c r="D211" s="8">
        <f t="shared" si="55"/>
        <v>-0.59999999999999964</v>
      </c>
      <c r="E211" s="8"/>
      <c r="F211" s="8"/>
      <c r="G211" s="8">
        <v>4.7</v>
      </c>
      <c r="H211" s="8">
        <f t="shared" si="46"/>
        <v>-0.5</v>
      </c>
      <c r="I211" s="8">
        <v>1578</v>
      </c>
      <c r="J211" s="8">
        <f t="shared" si="58"/>
        <v>6.7658998646820026E-2</v>
      </c>
      <c r="K211" s="8"/>
      <c r="L211" s="8"/>
      <c r="M211" s="8">
        <v>2075</v>
      </c>
      <c r="N211" s="8">
        <f t="shared" si="47"/>
        <v>0.16776408351623609</v>
      </c>
      <c r="O211" s="8"/>
      <c r="P211" s="8"/>
      <c r="Q211" s="8"/>
      <c r="R211" s="8"/>
      <c r="S211" s="8">
        <f>Regressões!$C$25+Regressões!$C$26*'Plan Cálculo'!G211</f>
        <v>7.9220993932271861</v>
      </c>
      <c r="T211" s="8">
        <f t="shared" si="48"/>
        <v>-0.2806805611866876</v>
      </c>
      <c r="U211" s="8">
        <f>Regressões!$C$35+Regressões!$C$36*'Plan Cálculo'!M211</f>
        <v>1820.577120925069</v>
      </c>
      <c r="V211" s="8">
        <f t="shared" si="59"/>
        <v>0.1351761991355083</v>
      </c>
      <c r="W211" s="12">
        <f t="shared" si="52"/>
        <v>7.4110496966135937</v>
      </c>
      <c r="X211" s="8">
        <f t="shared" si="56"/>
        <v>-0.44034028059334318</v>
      </c>
      <c r="Y211" s="8">
        <f t="shared" si="60"/>
        <v>6.5073664644090625</v>
      </c>
      <c r="Z211" s="8">
        <f t="shared" si="56"/>
        <v>-0.46022685372889516</v>
      </c>
      <c r="AA211" s="62">
        <f t="shared" si="51"/>
        <v>1699.2885604625344</v>
      </c>
      <c r="AB211" s="8">
        <f t="shared" si="57"/>
        <v>0.10279546414367176</v>
      </c>
      <c r="AC211" s="8">
        <f t="shared" si="50"/>
        <v>1824.525706975023</v>
      </c>
      <c r="AD211" s="8">
        <f t="shared" si="54"/>
        <v>0.12655554941265443</v>
      </c>
    </row>
    <row r="212" spans="1:30">
      <c r="A212" s="4">
        <v>40909</v>
      </c>
      <c r="B212" s="3">
        <v>211</v>
      </c>
      <c r="C212" s="8">
        <v>7.6</v>
      </c>
      <c r="D212" s="8">
        <f t="shared" si="55"/>
        <v>0.69999999999999929</v>
      </c>
      <c r="E212" s="8"/>
      <c r="F212" s="8"/>
      <c r="G212" s="8">
        <v>5.5</v>
      </c>
      <c r="H212" s="8">
        <f t="shared" si="46"/>
        <v>0.79999999999999982</v>
      </c>
      <c r="I212" s="8">
        <v>1536</v>
      </c>
      <c r="J212" s="8">
        <f t="shared" si="58"/>
        <v>-2.6615969581749048E-2</v>
      </c>
      <c r="K212" s="8"/>
      <c r="L212" s="8"/>
      <c r="M212" s="8">
        <v>1682.4</v>
      </c>
      <c r="N212" s="8">
        <f t="shared" si="47"/>
        <v>-0.18920481927710839</v>
      </c>
      <c r="O212" s="8"/>
      <c r="P212" s="8"/>
      <c r="Q212" s="8"/>
      <c r="R212" s="8"/>
      <c r="S212" s="8">
        <f>Regressões!$C$25+Regressões!$C$26*'Plan Cálculo'!G212</f>
        <v>8.3711882911258861</v>
      </c>
      <c r="T212" s="8">
        <f t="shared" si="48"/>
        <v>0.44908889789869999</v>
      </c>
      <c r="U212" s="8">
        <f>Regressões!$C$35+Regressões!$C$36*'Plan Cálculo'!M212</f>
        <v>1535.0585548000722</v>
      </c>
      <c r="V212" s="8">
        <f t="shared" si="59"/>
        <v>-0.15682860277839783</v>
      </c>
      <c r="W212" s="12">
        <f t="shared" si="52"/>
        <v>7.9855941455629429</v>
      </c>
      <c r="X212" s="8">
        <f t="shared" si="56"/>
        <v>0.5745444489493492</v>
      </c>
      <c r="Y212" s="8">
        <f t="shared" si="60"/>
        <v>7.1570627637086277</v>
      </c>
      <c r="Z212" s="8">
        <f t="shared" si="56"/>
        <v>0.64969629929956518</v>
      </c>
      <c r="AA212" s="62">
        <f t="shared" si="51"/>
        <v>1535.5292774000361</v>
      </c>
      <c r="AB212" s="8">
        <f t="shared" si="57"/>
        <v>-9.6369320004086989E-2</v>
      </c>
      <c r="AC212" s="8">
        <f t="shared" si="50"/>
        <v>1584.4861849333574</v>
      </c>
      <c r="AD212" s="8">
        <f t="shared" si="54"/>
        <v>-0.13156269660877495</v>
      </c>
    </row>
    <row r="213" spans="1:30">
      <c r="A213" s="4">
        <v>40940</v>
      </c>
      <c r="B213" s="3">
        <v>212</v>
      </c>
      <c r="C213" s="8">
        <v>8.4</v>
      </c>
      <c r="D213" s="8">
        <f t="shared" si="55"/>
        <v>0.80000000000000071</v>
      </c>
      <c r="E213" s="8"/>
      <c r="F213" s="8"/>
      <c r="G213" s="8">
        <v>5.7</v>
      </c>
      <c r="H213" s="8">
        <f t="shared" si="46"/>
        <v>0.20000000000000018</v>
      </c>
      <c r="I213" s="8">
        <v>1607</v>
      </c>
      <c r="J213" s="8">
        <f t="shared" si="58"/>
        <v>4.6223958333333336E-2</v>
      </c>
      <c r="K213" s="8"/>
      <c r="L213" s="8"/>
      <c r="M213" s="8">
        <v>1703.8</v>
      </c>
      <c r="N213" s="8">
        <f t="shared" si="47"/>
        <v>1.2719923918211997E-2</v>
      </c>
      <c r="O213" s="8"/>
      <c r="P213" s="8"/>
      <c r="Q213" s="8"/>
      <c r="R213" s="8"/>
      <c r="S213" s="8">
        <f>Regressões!$C$25+Regressões!$C$26*'Plan Cálculo'!G213</f>
        <v>8.4834605156005622</v>
      </c>
      <c r="T213" s="8">
        <f t="shared" si="48"/>
        <v>0.11227222447467611</v>
      </c>
      <c r="U213" s="8">
        <f>Regressões!$C$35+Regressões!$C$36*'Plan Cálculo'!M213</f>
        <v>1550.6217165807011</v>
      </c>
      <c r="V213" s="8">
        <f t="shared" si="59"/>
        <v>1.0138480862481401E-2</v>
      </c>
      <c r="W213" s="12">
        <f t="shared" si="52"/>
        <v>8.4417302578002804</v>
      </c>
      <c r="X213" s="8">
        <f t="shared" si="56"/>
        <v>0.45613611223733752</v>
      </c>
      <c r="Y213" s="8">
        <f t="shared" si="60"/>
        <v>7.5278201718668534</v>
      </c>
      <c r="Z213" s="8">
        <f t="shared" si="56"/>
        <v>0.37075740815822567</v>
      </c>
      <c r="AA213" s="62">
        <f t="shared" si="51"/>
        <v>1578.8108582903506</v>
      </c>
      <c r="AB213" s="8">
        <f t="shared" si="57"/>
        <v>2.8186750671142513E-2</v>
      </c>
      <c r="AC213" s="8">
        <f t="shared" si="50"/>
        <v>1620.4739055269004</v>
      </c>
      <c r="AD213" s="8">
        <f t="shared" si="54"/>
        <v>2.2712549301940766E-2</v>
      </c>
    </row>
    <row r="214" spans="1:30">
      <c r="A214" s="4">
        <v>40969</v>
      </c>
      <c r="B214" s="3">
        <v>213</v>
      </c>
      <c r="C214" s="8">
        <v>9.1</v>
      </c>
      <c r="D214" s="8">
        <f t="shared" si="55"/>
        <v>0.69999999999999929</v>
      </c>
      <c r="E214" s="8"/>
      <c r="F214" s="8"/>
      <c r="G214" s="8">
        <v>6.2</v>
      </c>
      <c r="H214" s="8">
        <f t="shared" si="46"/>
        <v>0.5</v>
      </c>
      <c r="I214" s="8">
        <v>1556</v>
      </c>
      <c r="J214" s="8">
        <f t="shared" si="58"/>
        <v>-3.1736154324828875E-2</v>
      </c>
      <c r="K214" s="8"/>
      <c r="L214" s="8"/>
      <c r="M214" s="8">
        <v>1697.7</v>
      </c>
      <c r="N214" s="8">
        <f t="shared" si="47"/>
        <v>-3.5802324216456798E-3</v>
      </c>
      <c r="O214" s="8"/>
      <c r="P214" s="8"/>
      <c r="Q214" s="8"/>
      <c r="R214" s="8"/>
      <c r="S214" s="8">
        <f>Regressões!$C$25+Regressões!$C$26*'Plan Cálculo'!G214</f>
        <v>8.7641410767872507</v>
      </c>
      <c r="T214" s="8">
        <f t="shared" si="48"/>
        <v>0.28068056118668849</v>
      </c>
      <c r="U214" s="8">
        <f>Regressões!$C$35+Regressões!$C$36*'Plan Cálculo'!M214</f>
        <v>1546.1854882226714</v>
      </c>
      <c r="V214" s="8">
        <f t="shared" si="59"/>
        <v>-2.8609352691203495E-3</v>
      </c>
      <c r="W214" s="12">
        <f t="shared" si="52"/>
        <v>8.9320705383936243</v>
      </c>
      <c r="X214" s="8">
        <f t="shared" si="56"/>
        <v>0.49034028059334389</v>
      </c>
      <c r="Y214" s="8">
        <f t="shared" si="60"/>
        <v>8.0213803589290826</v>
      </c>
      <c r="Z214" s="8">
        <f t="shared" si="56"/>
        <v>0.49356018706222926</v>
      </c>
      <c r="AA214" s="62">
        <f t="shared" si="51"/>
        <v>1551.0927441113358</v>
      </c>
      <c r="AB214" s="8">
        <f t="shared" si="57"/>
        <v>-1.7556323503519527E-2</v>
      </c>
      <c r="AC214" s="8">
        <f t="shared" si="50"/>
        <v>1599.9618294075572</v>
      </c>
      <c r="AD214" s="8">
        <f t="shared" si="54"/>
        <v>-1.2658072462249028E-2</v>
      </c>
    </row>
    <row r="215" spans="1:30">
      <c r="A215" s="4">
        <v>41000</v>
      </c>
      <c r="B215" s="3">
        <v>214</v>
      </c>
      <c r="C215" s="8">
        <v>9.1</v>
      </c>
      <c r="D215" s="8">
        <f t="shared" si="55"/>
        <v>0</v>
      </c>
      <c r="E215" s="8"/>
      <c r="F215" s="8"/>
      <c r="G215" s="8">
        <v>6</v>
      </c>
      <c r="H215" s="8">
        <f t="shared" si="46"/>
        <v>-0.20000000000000018</v>
      </c>
      <c r="I215" s="8">
        <v>1632</v>
      </c>
      <c r="J215" s="8">
        <f t="shared" si="58"/>
        <v>4.8843187660668377E-2</v>
      </c>
      <c r="K215" s="8"/>
      <c r="L215" s="8"/>
      <c r="M215" s="8">
        <v>1699.2</v>
      </c>
      <c r="N215" s="8">
        <f t="shared" si="47"/>
        <v>8.8354833009365614E-4</v>
      </c>
      <c r="O215" s="8"/>
      <c r="P215" s="8"/>
      <c r="Q215" s="8"/>
      <c r="R215" s="8"/>
      <c r="S215" s="8">
        <f>Regressões!$C$25+Regressões!$C$26*'Plan Cálculo'!G215</f>
        <v>8.6518688523125746</v>
      </c>
      <c r="T215" s="8">
        <f t="shared" si="48"/>
        <v>-0.11227222447467611</v>
      </c>
      <c r="U215" s="8">
        <f>Regressões!$C$35+Regressões!$C$36*'Plan Cálculo'!M215</f>
        <v>1547.2763640484163</v>
      </c>
      <c r="V215" s="8">
        <f t="shared" si="59"/>
        <v>7.0552714021319756E-4</v>
      </c>
      <c r="W215" s="12">
        <f t="shared" si="52"/>
        <v>8.875934426156288</v>
      </c>
      <c r="X215" s="8">
        <f t="shared" si="56"/>
        <v>-5.6136112237336278E-2</v>
      </c>
      <c r="Y215" s="8">
        <f t="shared" si="60"/>
        <v>7.9172896174375254</v>
      </c>
      <c r="Z215" s="8">
        <f t="shared" si="56"/>
        <v>-0.10409074149155728</v>
      </c>
      <c r="AA215" s="62">
        <f t="shared" si="51"/>
        <v>1589.6381820242082</v>
      </c>
      <c r="AB215" s="8">
        <f t="shared" si="57"/>
        <v>2.4850504948339555E-2</v>
      </c>
      <c r="AC215" s="8">
        <f t="shared" si="50"/>
        <v>1626.1587880161387</v>
      </c>
      <c r="AD215" s="8">
        <f t="shared" si="54"/>
        <v>1.6373489746490957E-2</v>
      </c>
    </row>
    <row r="216" spans="1:30">
      <c r="A216" s="4">
        <v>41030</v>
      </c>
      <c r="B216" s="3">
        <v>215</v>
      </c>
      <c r="C216" s="8">
        <v>8.8000000000000007</v>
      </c>
      <c r="D216" s="8">
        <f t="shared" si="55"/>
        <v>-0.29999999999999893</v>
      </c>
      <c r="E216" s="8"/>
      <c r="F216" s="8"/>
      <c r="G216" s="8">
        <v>5.8</v>
      </c>
      <c r="H216" s="8">
        <f t="shared" si="46"/>
        <v>-0.20000000000000018</v>
      </c>
      <c r="I216" s="8">
        <v>1628</v>
      </c>
      <c r="J216" s="8">
        <f t="shared" si="58"/>
        <v>-2.4509803921568627E-3</v>
      </c>
      <c r="K216" s="8"/>
      <c r="L216" s="8"/>
      <c r="M216" s="8">
        <v>1714.4</v>
      </c>
      <c r="N216" s="8">
        <f t="shared" si="47"/>
        <v>8.9453860640301575E-3</v>
      </c>
      <c r="O216" s="8"/>
      <c r="P216" s="8"/>
      <c r="Q216" s="8"/>
      <c r="R216" s="8"/>
      <c r="S216" s="8">
        <f>Regressões!$C$25+Regressões!$C$26*'Plan Cálculo'!G216</f>
        <v>8.5395966278379003</v>
      </c>
      <c r="T216" s="8">
        <f t="shared" si="48"/>
        <v>-0.11227222447467433</v>
      </c>
      <c r="U216" s="8">
        <f>Regressões!$C$35+Regressões!$C$36*'Plan Cálculo'!M216</f>
        <v>1558.3305724159659</v>
      </c>
      <c r="V216" s="8">
        <f t="shared" si="59"/>
        <v>7.1443011891078444E-3</v>
      </c>
      <c r="W216" s="12">
        <f t="shared" si="52"/>
        <v>8.6697983139189496</v>
      </c>
      <c r="X216" s="8">
        <f t="shared" si="56"/>
        <v>-0.20613611223733841</v>
      </c>
      <c r="Y216" s="8">
        <f t="shared" si="60"/>
        <v>7.7131988759459666</v>
      </c>
      <c r="Z216" s="8">
        <f t="shared" si="56"/>
        <v>-0.2040907414915587</v>
      </c>
      <c r="AA216" s="62">
        <f t="shared" si="51"/>
        <v>1593.1652862079829</v>
      </c>
      <c r="AB216" s="8">
        <f t="shared" si="57"/>
        <v>2.218809426987624E-3</v>
      </c>
      <c r="AC216" s="8">
        <f t="shared" si="50"/>
        <v>1633.5768574719887</v>
      </c>
      <c r="AD216" s="8">
        <f t="shared" si="54"/>
        <v>4.5617128600951391E-3</v>
      </c>
    </row>
    <row r="217" spans="1:30">
      <c r="A217" s="4">
        <v>41061</v>
      </c>
      <c r="B217" s="3">
        <v>216</v>
      </c>
      <c r="C217" s="8">
        <v>9</v>
      </c>
      <c r="D217" s="8">
        <f t="shared" si="55"/>
        <v>0.19999999999999929</v>
      </c>
      <c r="E217" s="8"/>
      <c r="F217" s="8"/>
      <c r="G217" s="8">
        <v>5.9</v>
      </c>
      <c r="H217" s="8">
        <f t="shared" si="46"/>
        <v>0.10000000000000053</v>
      </c>
      <c r="I217" s="8">
        <v>1700</v>
      </c>
      <c r="J217" s="8">
        <f t="shared" si="58"/>
        <v>4.4226044226044224E-2</v>
      </c>
      <c r="K217" s="8"/>
      <c r="L217" s="8"/>
      <c r="M217" s="8">
        <v>1704.3</v>
      </c>
      <c r="N217" s="8">
        <f t="shared" si="47"/>
        <v>-5.8912739150724074E-3</v>
      </c>
      <c r="O217" s="8"/>
      <c r="P217" s="8"/>
      <c r="Q217" s="8"/>
      <c r="R217" s="8"/>
      <c r="S217" s="8">
        <f>Regressões!$C$25+Regressões!$C$26*'Plan Cálculo'!G217</f>
        <v>8.5957327400752384</v>
      </c>
      <c r="T217" s="8">
        <f t="shared" si="48"/>
        <v>5.6136112237338054E-2</v>
      </c>
      <c r="U217" s="8">
        <f>Regressões!$C$35+Regressões!$C$36*'Plan Cálculo'!M217</f>
        <v>1550.9853418559494</v>
      </c>
      <c r="V217" s="8">
        <f t="shared" si="59"/>
        <v>-4.7135252879167821E-3</v>
      </c>
      <c r="W217" s="12">
        <f t="shared" si="52"/>
        <v>8.7978663700376192</v>
      </c>
      <c r="X217" s="8">
        <f t="shared" si="56"/>
        <v>0.12806805611866956</v>
      </c>
      <c r="Y217" s="8">
        <f t="shared" si="60"/>
        <v>7.8319109133584135</v>
      </c>
      <c r="Z217" s="8">
        <f t="shared" si="56"/>
        <v>0.11871203741244685</v>
      </c>
      <c r="AA217" s="62">
        <f t="shared" si="51"/>
        <v>1625.4926709279748</v>
      </c>
      <c r="AB217" s="8">
        <f t="shared" si="57"/>
        <v>2.0291293690522721E-2</v>
      </c>
      <c r="AC217" s="8">
        <f t="shared" si="50"/>
        <v>1651.7617806186499</v>
      </c>
      <c r="AD217" s="8">
        <f t="shared" si="54"/>
        <v>1.1131966680039171E-2</v>
      </c>
    </row>
    <row r="218" spans="1:30">
      <c r="A218" s="4">
        <v>41091</v>
      </c>
      <c r="B218" s="3">
        <v>217</v>
      </c>
      <c r="C218" s="8">
        <v>9.1</v>
      </c>
      <c r="D218" s="8">
        <f t="shared" si="55"/>
        <v>9.9999999999999645E-2</v>
      </c>
      <c r="E218" s="8"/>
      <c r="F218" s="8"/>
      <c r="G218" s="8">
        <v>5.4</v>
      </c>
      <c r="H218" s="8">
        <f t="shared" si="46"/>
        <v>-0.5</v>
      </c>
      <c r="I218" s="8">
        <v>1701</v>
      </c>
      <c r="J218" s="8">
        <f t="shared" si="58"/>
        <v>5.8823529411764701E-4</v>
      </c>
      <c r="K218" s="8"/>
      <c r="L218" s="8"/>
      <c r="M218" s="8">
        <v>1744</v>
      </c>
      <c r="N218" s="8">
        <f t="shared" si="47"/>
        <v>2.3294021005691515E-2</v>
      </c>
      <c r="O218" s="8"/>
      <c r="P218" s="8"/>
      <c r="Q218" s="8"/>
      <c r="R218" s="8"/>
      <c r="S218" s="8">
        <f>Regressões!$C$25+Regressões!$C$26*'Plan Cálculo'!G218</f>
        <v>8.3150521788885499</v>
      </c>
      <c r="T218" s="8">
        <f t="shared" si="48"/>
        <v>-0.28068056118668849</v>
      </c>
      <c r="U218" s="8">
        <f>Regressões!$C$35+Regressões!$C$36*'Plan Cálculo'!M218</f>
        <v>1579.8571887106677</v>
      </c>
      <c r="V218" s="8">
        <f t="shared" si="59"/>
        <v>1.8615164228547473E-2</v>
      </c>
      <c r="W218" s="12">
        <f t="shared" si="52"/>
        <v>8.7075260894442756</v>
      </c>
      <c r="X218" s="8">
        <f t="shared" si="56"/>
        <v>-9.0340280593343536E-2</v>
      </c>
      <c r="Y218" s="8">
        <f t="shared" si="60"/>
        <v>7.60501739296285</v>
      </c>
      <c r="Z218" s="8">
        <f t="shared" si="56"/>
        <v>-0.22689352039556354</v>
      </c>
      <c r="AA218" s="62">
        <f t="shared" si="51"/>
        <v>1640.4285943553339</v>
      </c>
      <c r="AB218" s="8">
        <f t="shared" si="57"/>
        <v>9.1885516892748053E-3</v>
      </c>
      <c r="AC218" s="8">
        <f t="shared" si="50"/>
        <v>1674.9523962368894</v>
      </c>
      <c r="AD218" s="8">
        <f t="shared" si="54"/>
        <v>1.4039927482493064E-2</v>
      </c>
    </row>
    <row r="219" spans="1:30">
      <c r="A219" s="4">
        <v>41122</v>
      </c>
      <c r="B219" s="3">
        <v>218</v>
      </c>
      <c r="C219" s="8">
        <v>9.4</v>
      </c>
      <c r="D219" s="8">
        <f t="shared" si="55"/>
        <v>0.30000000000000071</v>
      </c>
      <c r="E219" s="8"/>
      <c r="F219" s="8"/>
      <c r="G219" s="8">
        <v>5.3</v>
      </c>
      <c r="H219" s="8">
        <f t="shared" si="46"/>
        <v>-0.10000000000000053</v>
      </c>
      <c r="I219" s="8">
        <v>1630</v>
      </c>
      <c r="J219" s="8">
        <f t="shared" si="58"/>
        <v>-4.1740152851263965E-2</v>
      </c>
      <c r="K219" s="8"/>
      <c r="L219" s="8"/>
      <c r="M219" s="8">
        <v>1759.1</v>
      </c>
      <c r="N219" s="8">
        <f t="shared" si="47"/>
        <v>8.6582568807338934E-3</v>
      </c>
      <c r="O219" s="8"/>
      <c r="P219" s="8"/>
      <c r="Q219" s="8"/>
      <c r="R219" s="8"/>
      <c r="S219" s="8">
        <f>Regressões!$C$25+Regressões!$C$26*'Plan Cálculo'!G219</f>
        <v>8.2589160666512118</v>
      </c>
      <c r="T219" s="8">
        <f t="shared" si="48"/>
        <v>-5.6136112237338054E-2</v>
      </c>
      <c r="U219" s="8">
        <f>Regressões!$C$35+Regressões!$C$36*'Plan Cálculo'!M219</f>
        <v>1590.8386720231674</v>
      </c>
      <c r="V219" s="8">
        <f t="shared" si="59"/>
        <v>6.9509341673228957E-3</v>
      </c>
      <c r="W219" s="12">
        <f t="shared" si="52"/>
        <v>8.8294580333256061</v>
      </c>
      <c r="X219" s="8">
        <f t="shared" si="56"/>
        <v>0.12193194388133044</v>
      </c>
      <c r="Y219" s="8">
        <f t="shared" si="60"/>
        <v>7.652972022217071</v>
      </c>
      <c r="Z219" s="8">
        <f t="shared" si="56"/>
        <v>4.7954629254221004E-2</v>
      </c>
      <c r="AA219" s="62">
        <f t="shared" si="51"/>
        <v>1610.4193360115837</v>
      </c>
      <c r="AB219" s="8">
        <f t="shared" si="57"/>
        <v>-1.8293547458884299E-2</v>
      </c>
      <c r="AC219" s="8">
        <f t="shared" si="50"/>
        <v>1659.9795573410556</v>
      </c>
      <c r="AD219" s="8">
        <f t="shared" si="54"/>
        <v>-8.9392623512603749E-3</v>
      </c>
    </row>
    <row r="220" spans="1:30">
      <c r="A220" s="4">
        <v>41153</v>
      </c>
      <c r="B220" s="3">
        <v>219</v>
      </c>
      <c r="C220" s="8">
        <v>9.1</v>
      </c>
      <c r="D220" s="8">
        <f t="shared" si="55"/>
        <v>-0.30000000000000071</v>
      </c>
      <c r="E220" s="8"/>
      <c r="F220" s="8"/>
      <c r="G220" s="8">
        <v>5.4</v>
      </c>
      <c r="H220" s="8">
        <f t="shared" si="46"/>
        <v>0.10000000000000053</v>
      </c>
      <c r="I220" s="8">
        <v>1808</v>
      </c>
      <c r="J220" s="8">
        <f t="shared" si="58"/>
        <v>0.10920245398773006</v>
      </c>
      <c r="K220" s="8"/>
      <c r="L220" s="8"/>
      <c r="M220" s="8">
        <v>1776.2</v>
      </c>
      <c r="N220" s="8">
        <f t="shared" si="47"/>
        <v>9.7208799954522987E-3</v>
      </c>
      <c r="O220" s="8"/>
      <c r="P220" s="8"/>
      <c r="Q220" s="8"/>
      <c r="R220" s="8"/>
      <c r="S220" s="8">
        <f>Regressões!$C$25+Regressões!$C$26*'Plan Cálculo'!G220</f>
        <v>8.3150521788885499</v>
      </c>
      <c r="T220" s="8">
        <f t="shared" si="48"/>
        <v>5.6136112237338054E-2</v>
      </c>
      <c r="U220" s="8">
        <f>Regressões!$C$35+Regressões!$C$36*'Plan Cálculo'!M220</f>
        <v>1603.2746564366607</v>
      </c>
      <c r="V220" s="8">
        <f t="shared" si="59"/>
        <v>7.8172505057836628E-3</v>
      </c>
      <c r="W220" s="12">
        <f t="shared" si="52"/>
        <v>8.7075260894442756</v>
      </c>
      <c r="X220" s="8">
        <f t="shared" si="56"/>
        <v>-0.12193194388133044</v>
      </c>
      <c r="Y220" s="8">
        <f t="shared" si="60"/>
        <v>7.60501739296285</v>
      </c>
      <c r="Z220" s="8">
        <f t="shared" si="56"/>
        <v>-4.7954629254221004E-2</v>
      </c>
      <c r="AA220" s="62">
        <f t="shared" si="51"/>
        <v>1705.6373282183304</v>
      </c>
      <c r="AB220" s="8">
        <f t="shared" si="57"/>
        <v>5.9126210222094452E-2</v>
      </c>
      <c r="AC220" s="8">
        <f t="shared" si="50"/>
        <v>1729.1582188122202</v>
      </c>
      <c r="AD220" s="8">
        <f t="shared" si="54"/>
        <v>4.1674405666762837E-2</v>
      </c>
    </row>
    <row r="221" spans="1:30">
      <c r="A221" s="4">
        <v>41183</v>
      </c>
      <c r="B221" s="3">
        <v>220</v>
      </c>
      <c r="C221" s="8">
        <v>8.5</v>
      </c>
      <c r="D221" s="8">
        <f t="shared" si="55"/>
        <v>-0.59999999999999964</v>
      </c>
      <c r="E221" s="8"/>
      <c r="F221" s="8"/>
      <c r="G221" s="8">
        <v>5.3</v>
      </c>
      <c r="H221" s="8">
        <f t="shared" si="46"/>
        <v>-0.10000000000000053</v>
      </c>
      <c r="I221" s="8">
        <v>1764</v>
      </c>
      <c r="J221" s="8">
        <f t="shared" si="58"/>
        <v>-2.4336283185840708E-2</v>
      </c>
      <c r="K221" s="8"/>
      <c r="L221" s="8"/>
      <c r="M221" s="8">
        <v>1800.8</v>
      </c>
      <c r="N221" s="8">
        <f t="shared" si="47"/>
        <v>1.3849791690124935E-2</v>
      </c>
      <c r="O221" s="8"/>
      <c r="P221" s="8"/>
      <c r="Q221" s="8"/>
      <c r="R221" s="8"/>
      <c r="S221" s="8">
        <f>Regressões!$C$25+Regressões!$C$26*'Plan Cálculo'!G221</f>
        <v>8.2589160666512118</v>
      </c>
      <c r="T221" s="8">
        <f t="shared" si="48"/>
        <v>-5.6136112237338054E-2</v>
      </c>
      <c r="U221" s="8">
        <f>Regressões!$C$35+Regressões!$C$36*'Plan Cálculo'!M221</f>
        <v>1621.1650199788792</v>
      </c>
      <c r="V221" s="8">
        <f t="shared" si="59"/>
        <v>1.1158639270192455E-2</v>
      </c>
      <c r="W221" s="12">
        <f t="shared" si="52"/>
        <v>8.379458033325605</v>
      </c>
      <c r="X221" s="8">
        <f t="shared" si="56"/>
        <v>-0.32806805611867063</v>
      </c>
      <c r="Y221" s="8">
        <f t="shared" si="60"/>
        <v>7.3529720222170702</v>
      </c>
      <c r="Z221" s="8">
        <f t="shared" si="56"/>
        <v>-0.25204537074577971</v>
      </c>
      <c r="AA221" s="62">
        <f t="shared" si="51"/>
        <v>1692.5825099894396</v>
      </c>
      <c r="AB221" s="8">
        <f t="shared" si="57"/>
        <v>-7.653923851753142E-3</v>
      </c>
      <c r="AC221" s="8">
        <f t="shared" si="50"/>
        <v>1728.6550066596265</v>
      </c>
      <c r="AD221" s="8">
        <f t="shared" si="54"/>
        <v>-2.9101567868057516E-4</v>
      </c>
    </row>
    <row r="222" spans="1:30">
      <c r="A222" s="4">
        <v>41214</v>
      </c>
      <c r="B222" s="3">
        <v>221</v>
      </c>
      <c r="C222" s="8">
        <v>7.9</v>
      </c>
      <c r="D222" s="8">
        <f t="shared" si="55"/>
        <v>-0.59999999999999964</v>
      </c>
      <c r="E222" s="8"/>
      <c r="F222" s="8"/>
      <c r="G222" s="8">
        <v>4.9000000000000004</v>
      </c>
      <c r="H222" s="8">
        <f t="shared" si="46"/>
        <v>-0.39999999999999947</v>
      </c>
      <c r="I222" s="8">
        <v>1653</v>
      </c>
      <c r="J222" s="8">
        <f t="shared" si="58"/>
        <v>-6.2925170068027211E-2</v>
      </c>
      <c r="K222" s="8"/>
      <c r="L222" s="8"/>
      <c r="M222" s="8">
        <v>1942.6</v>
      </c>
      <c r="N222" s="8">
        <f t="shared" si="47"/>
        <v>7.874278098622832E-2</v>
      </c>
      <c r="O222" s="8"/>
      <c r="P222" s="8"/>
      <c r="Q222" s="8"/>
      <c r="R222" s="8"/>
      <c r="S222" s="8">
        <f>Regressões!$C$25+Regressões!$C$26*'Plan Cálculo'!G222</f>
        <v>8.0343716177018614</v>
      </c>
      <c r="T222" s="8">
        <f t="shared" si="48"/>
        <v>-0.22454444894935044</v>
      </c>
      <c r="U222" s="8">
        <f>Regressões!$C$35+Regressões!$C$36*'Plan Cálculo'!M222</f>
        <v>1724.2891480393084</v>
      </c>
      <c r="V222" s="8">
        <f t="shared" si="59"/>
        <v>6.361112335237333E-2</v>
      </c>
      <c r="W222" s="12">
        <f t="shared" si="52"/>
        <v>7.9671858088509309</v>
      </c>
      <c r="X222" s="8">
        <f t="shared" si="56"/>
        <v>-0.41227222447467415</v>
      </c>
      <c r="Y222" s="8">
        <f t="shared" si="60"/>
        <v>6.9447905392339537</v>
      </c>
      <c r="Z222" s="8">
        <f t="shared" si="56"/>
        <v>-0.40818148298311652</v>
      </c>
      <c r="AA222" s="62">
        <f t="shared" si="51"/>
        <v>1688.6445740196541</v>
      </c>
      <c r="AB222" s="8">
        <f t="shared" si="57"/>
        <v>-2.3265843446592478E-3</v>
      </c>
      <c r="AC222" s="8">
        <f t="shared" si="50"/>
        <v>1773.2963826797695</v>
      </c>
      <c r="AD222" s="8">
        <f t="shared" si="54"/>
        <v>2.5824340801468545E-2</v>
      </c>
    </row>
    <row r="223" spans="1:30">
      <c r="A223" s="4">
        <v>41244</v>
      </c>
      <c r="B223" s="3">
        <v>222</v>
      </c>
      <c r="C223" s="8">
        <v>7.6</v>
      </c>
      <c r="D223" s="8">
        <f t="shared" si="55"/>
        <v>-0.30000000000000071</v>
      </c>
      <c r="E223" s="8"/>
      <c r="F223" s="8"/>
      <c r="G223" s="8">
        <v>4.5999999999999996</v>
      </c>
      <c r="H223" s="8">
        <f t="shared" si="46"/>
        <v>-0.30000000000000071</v>
      </c>
      <c r="I223" s="8">
        <v>1755</v>
      </c>
      <c r="J223" s="8">
        <f t="shared" si="58"/>
        <v>6.1705989110707807E-2</v>
      </c>
      <c r="K223" s="8"/>
      <c r="L223" s="8"/>
      <c r="M223" s="8">
        <v>2311.1999999999998</v>
      </c>
      <c r="N223" s="8">
        <f t="shared" si="47"/>
        <v>0.18974570163698132</v>
      </c>
      <c r="O223" s="8"/>
      <c r="P223" s="8"/>
      <c r="Q223" s="8"/>
      <c r="R223" s="8"/>
      <c r="S223" s="8">
        <f>Regressões!$C$25+Regressões!$C$26*'Plan Cálculo'!G223</f>
        <v>7.8659632809898481</v>
      </c>
      <c r="T223" s="8">
        <f t="shared" si="48"/>
        <v>-0.16840833671201327</v>
      </c>
      <c r="U223" s="8">
        <f>Regressões!$C$35+Regressões!$C$36*'Plan Cálculo'!M223</f>
        <v>1992.3537009523848</v>
      </c>
      <c r="V223" s="8">
        <f t="shared" si="59"/>
        <v>0.15546380560237993</v>
      </c>
      <c r="W223" s="12">
        <f t="shared" si="52"/>
        <v>7.7329816404949234</v>
      </c>
      <c r="X223" s="8">
        <f t="shared" si="56"/>
        <v>-0.23420416835600744</v>
      </c>
      <c r="Y223" s="8">
        <f t="shared" si="60"/>
        <v>6.6886544269966164</v>
      </c>
      <c r="Z223" s="8">
        <f t="shared" si="56"/>
        <v>-0.25613611223733734</v>
      </c>
      <c r="AA223" s="62">
        <f t="shared" si="51"/>
        <v>1873.6768504761924</v>
      </c>
      <c r="AB223" s="8">
        <f t="shared" si="57"/>
        <v>0.10957443579502758</v>
      </c>
      <c r="AC223" s="8">
        <f t="shared" si="50"/>
        <v>2019.5179003174617</v>
      </c>
      <c r="AD223" s="8">
        <f t="shared" si="54"/>
        <v>0.13884961365883305</v>
      </c>
    </row>
    <row r="224" spans="1:30">
      <c r="A224" s="4">
        <v>41275</v>
      </c>
      <c r="B224" s="3">
        <v>223</v>
      </c>
      <c r="C224" s="8">
        <v>7.8</v>
      </c>
      <c r="D224" s="8">
        <f t="shared" si="55"/>
        <v>0.20000000000000018</v>
      </c>
      <c r="E224" s="8"/>
      <c r="F224" s="8"/>
      <c r="G224" s="8">
        <v>5.4</v>
      </c>
      <c r="H224" s="8">
        <f t="shared" ref="H224:H250" si="61">G224-G223</f>
        <v>0.80000000000000071</v>
      </c>
      <c r="I224" s="8">
        <v>1666</v>
      </c>
      <c r="J224" s="8">
        <f t="shared" si="58"/>
        <v>-5.071225071225071E-2</v>
      </c>
      <c r="K224" s="8"/>
      <c r="L224" s="8"/>
      <c r="M224" s="8">
        <v>1835.5</v>
      </c>
      <c r="N224" s="8">
        <f t="shared" ref="N224:N250" si="62">(M224-M223)/M223</f>
        <v>-0.20582381446867423</v>
      </c>
      <c r="O224" s="8"/>
      <c r="P224" s="8"/>
      <c r="Q224" s="8"/>
      <c r="R224" s="8"/>
      <c r="S224" s="8">
        <f>Regressões!$C$25+Regressões!$C$26*'Plan Cálculo'!G224</f>
        <v>8.3150521788885499</v>
      </c>
      <c r="T224" s="8">
        <f t="shared" ref="T224:T250" si="63">S224-S223</f>
        <v>0.44908889789870177</v>
      </c>
      <c r="U224" s="8">
        <f>Regressões!$C$35+Regressões!$C$36*'Plan Cálculo'!M224</f>
        <v>1646.4006140811139</v>
      </c>
      <c r="V224" s="8">
        <f t="shared" si="59"/>
        <v>-0.17364039663534564</v>
      </c>
      <c r="W224" s="12">
        <f t="shared" si="52"/>
        <v>8.0575260894442753</v>
      </c>
      <c r="X224" s="8">
        <f t="shared" si="56"/>
        <v>0.32454444894935186</v>
      </c>
      <c r="Y224" s="8">
        <f t="shared" si="60"/>
        <v>7.1716840596295173</v>
      </c>
      <c r="Z224" s="8">
        <f t="shared" si="56"/>
        <v>0.48302963263290088</v>
      </c>
      <c r="AA224" s="62">
        <f t="shared" si="51"/>
        <v>1656.2003070405569</v>
      </c>
      <c r="AB224" s="8">
        <f t="shared" si="57"/>
        <v>-0.11606939765539831</v>
      </c>
      <c r="AC224" s="8">
        <f t="shared" si="50"/>
        <v>1715.9668713603714</v>
      </c>
      <c r="AD224" s="8">
        <f t="shared" si="54"/>
        <v>-0.15030865975952626</v>
      </c>
    </row>
    <row r="225" spans="1:30">
      <c r="A225" s="4">
        <v>41306</v>
      </c>
      <c r="B225" s="3">
        <v>224</v>
      </c>
      <c r="C225" s="8">
        <v>8.1999999999999993</v>
      </c>
      <c r="D225" s="8">
        <f t="shared" si="55"/>
        <v>0.39999999999999947</v>
      </c>
      <c r="E225" s="8"/>
      <c r="F225" s="8"/>
      <c r="G225" s="8">
        <v>5.6</v>
      </c>
      <c r="H225" s="8">
        <f t="shared" si="61"/>
        <v>0.19999999999999929</v>
      </c>
      <c r="I225" s="8">
        <v>1648</v>
      </c>
      <c r="J225" s="8">
        <f t="shared" si="58"/>
        <v>-1.0804321728691477E-2</v>
      </c>
      <c r="K225" s="8"/>
      <c r="L225" s="8"/>
      <c r="M225" s="8">
        <v>1840.2</v>
      </c>
      <c r="N225" s="8">
        <f t="shared" si="62"/>
        <v>2.5606101879597086E-3</v>
      </c>
      <c r="O225" s="8"/>
      <c r="P225" s="8"/>
      <c r="Q225" s="8"/>
      <c r="R225" s="8"/>
      <c r="S225" s="8">
        <f>Regressões!$C$25+Regressões!$C$26*'Plan Cálculo'!G225</f>
        <v>8.4273244033632242</v>
      </c>
      <c r="T225" s="8">
        <f t="shared" si="63"/>
        <v>0.11227222447467433</v>
      </c>
      <c r="U225" s="8">
        <f>Regressões!$C$35+Regressões!$C$36*'Plan Cálculo'!M225</f>
        <v>1649.8186916684483</v>
      </c>
      <c r="V225" s="8">
        <f t="shared" si="59"/>
        <v>2.0760910546927416E-3</v>
      </c>
      <c r="W225" s="12">
        <f t="shared" si="52"/>
        <v>8.3136622016816126</v>
      </c>
      <c r="X225" s="8">
        <f t="shared" si="56"/>
        <v>0.25613611223733734</v>
      </c>
      <c r="Y225" s="8">
        <f t="shared" si="60"/>
        <v>7.4091081344544092</v>
      </c>
      <c r="Z225" s="8">
        <f t="shared" si="56"/>
        <v>0.23742407482489192</v>
      </c>
      <c r="AA225" s="62">
        <f t="shared" si="51"/>
        <v>1648.909345834224</v>
      </c>
      <c r="AB225" s="8">
        <f t="shared" si="57"/>
        <v>-4.4022218661225951E-3</v>
      </c>
      <c r="AC225" s="8">
        <f t="shared" si="50"/>
        <v>1712.6728972228159</v>
      </c>
      <c r="AD225" s="8">
        <f t="shared" si="54"/>
        <v>-1.9196024075594064E-3</v>
      </c>
    </row>
    <row r="226" spans="1:30">
      <c r="A226" s="4">
        <v>41334</v>
      </c>
      <c r="B226" s="3">
        <v>225</v>
      </c>
      <c r="C226" s="8">
        <v>8.8000000000000007</v>
      </c>
      <c r="D226" s="8">
        <f t="shared" si="55"/>
        <v>0.60000000000000142</v>
      </c>
      <c r="E226" s="8"/>
      <c r="F226" s="8"/>
      <c r="G226" s="8">
        <v>5.7</v>
      </c>
      <c r="H226" s="8">
        <f t="shared" si="61"/>
        <v>0.10000000000000053</v>
      </c>
      <c r="I226" s="8">
        <v>1774</v>
      </c>
      <c r="J226" s="8">
        <f t="shared" si="58"/>
        <v>7.6456310679611644E-2</v>
      </c>
      <c r="K226" s="8"/>
      <c r="L226" s="8"/>
      <c r="M226" s="8">
        <v>1845.3</v>
      </c>
      <c r="N226" s="8">
        <f t="shared" si="62"/>
        <v>2.7714378871861261E-3</v>
      </c>
      <c r="O226" s="8"/>
      <c r="P226" s="8"/>
      <c r="Q226" s="8"/>
      <c r="R226" s="8"/>
      <c r="S226" s="8">
        <f>Regressões!$C$25+Regressões!$C$26*'Plan Cálculo'!G226</f>
        <v>8.4834605156005622</v>
      </c>
      <c r="T226" s="8">
        <f t="shared" si="63"/>
        <v>5.6136112237338054E-2</v>
      </c>
      <c r="U226" s="8">
        <f>Regressões!$C$35+Regressões!$C$36*'Plan Cálculo'!M226</f>
        <v>1653.5276694759814</v>
      </c>
      <c r="V226" s="8">
        <f t="shared" si="59"/>
        <v>2.2481123691126415E-3</v>
      </c>
      <c r="W226" s="12">
        <f t="shared" si="52"/>
        <v>8.6417302578002815</v>
      </c>
      <c r="X226" s="8">
        <f t="shared" si="56"/>
        <v>0.32806805611866885</v>
      </c>
      <c r="Y226" s="8">
        <f t="shared" si="60"/>
        <v>7.6611535052001871</v>
      </c>
      <c r="Z226" s="8">
        <f t="shared" si="56"/>
        <v>0.25204537074577793</v>
      </c>
      <c r="AA226" s="62">
        <f t="shared" si="51"/>
        <v>1713.7638347379907</v>
      </c>
      <c r="AB226" s="8">
        <f t="shared" si="57"/>
        <v>3.9331749236314238E-2</v>
      </c>
      <c r="AC226" s="8">
        <f t="shared" si="50"/>
        <v>1757.6092231586606</v>
      </c>
      <c r="AD226" s="8">
        <f t="shared" si="54"/>
        <v>2.6237541335949899E-2</v>
      </c>
    </row>
    <row r="227" spans="1:30">
      <c r="A227" s="4">
        <v>41365</v>
      </c>
      <c r="B227" s="3">
        <v>226</v>
      </c>
      <c r="C227" s="8">
        <v>9.1</v>
      </c>
      <c r="D227" s="8">
        <f t="shared" si="55"/>
        <v>0.29999999999999893</v>
      </c>
      <c r="E227" s="8"/>
      <c r="F227" s="8"/>
      <c r="G227" s="8">
        <v>5.8</v>
      </c>
      <c r="H227" s="8">
        <f t="shared" si="61"/>
        <v>9.9999999999999645E-2</v>
      </c>
      <c r="I227" s="8">
        <v>1674</v>
      </c>
      <c r="J227" s="8">
        <f t="shared" si="58"/>
        <v>-5.6369785794813977E-2</v>
      </c>
      <c r="K227" s="8"/>
      <c r="L227" s="8"/>
      <c r="M227" s="8">
        <v>1848</v>
      </c>
      <c r="N227" s="8">
        <f t="shared" si="62"/>
        <v>1.4631767192326698E-3</v>
      </c>
      <c r="O227" s="8"/>
      <c r="P227" s="8"/>
      <c r="Q227" s="8"/>
      <c r="R227" s="8"/>
      <c r="S227" s="8">
        <f>Regressões!$C$25+Regressões!$C$26*'Plan Cálculo'!G227</f>
        <v>8.5395966278379003</v>
      </c>
      <c r="T227" s="8">
        <f t="shared" si="63"/>
        <v>5.6136112237338054E-2</v>
      </c>
      <c r="U227" s="8">
        <f>Regressões!$C$35+Regressões!$C$36*'Plan Cálculo'!M227</f>
        <v>1655.4912459623224</v>
      </c>
      <c r="V227" s="8">
        <f t="shared" si="59"/>
        <v>1.1875074863206261E-3</v>
      </c>
      <c r="W227" s="12">
        <f t="shared" si="52"/>
        <v>8.81979831391895</v>
      </c>
      <c r="X227" s="8">
        <f t="shared" si="56"/>
        <v>0.17806805611866849</v>
      </c>
      <c r="Y227" s="8">
        <f t="shared" si="60"/>
        <v>7.8131988759459672</v>
      </c>
      <c r="Z227" s="8">
        <f t="shared" si="56"/>
        <v>0.15204537074578006</v>
      </c>
      <c r="AA227" s="62">
        <f t="shared" si="51"/>
        <v>1664.7456229811612</v>
      </c>
      <c r="AB227" s="8">
        <f t="shared" si="57"/>
        <v>-2.8602664359715382E-2</v>
      </c>
      <c r="AC227" s="8">
        <f t="shared" si="50"/>
        <v>1725.8304153207744</v>
      </c>
      <c r="AD227" s="8">
        <f t="shared" si="54"/>
        <v>-1.8080701568449577E-2</v>
      </c>
    </row>
    <row r="228" spans="1:30">
      <c r="A228" s="4">
        <v>41395</v>
      </c>
      <c r="B228" s="3">
        <v>227</v>
      </c>
      <c r="C228" s="8">
        <v>9</v>
      </c>
      <c r="D228" s="8">
        <f t="shared" si="55"/>
        <v>-9.9999999999999645E-2</v>
      </c>
      <c r="E228" s="8"/>
      <c r="F228" s="8"/>
      <c r="G228" s="8">
        <v>5.8</v>
      </c>
      <c r="H228" s="8">
        <f t="shared" si="61"/>
        <v>0</v>
      </c>
      <c r="I228" s="8">
        <v>1755</v>
      </c>
      <c r="J228" s="8">
        <f t="shared" si="58"/>
        <v>4.8387096774193547E-2</v>
      </c>
      <c r="K228" s="8"/>
      <c r="L228" s="8"/>
      <c r="M228" s="8">
        <v>1850.5</v>
      </c>
      <c r="N228" s="8">
        <f t="shared" si="62"/>
        <v>1.3528138528138528E-3</v>
      </c>
      <c r="O228" s="8"/>
      <c r="P228" s="8"/>
      <c r="Q228" s="8"/>
      <c r="R228" s="8"/>
      <c r="S228" s="8">
        <f>Regressões!$C$25+Regressões!$C$26*'Plan Cálculo'!G228</f>
        <v>8.5395966278379003</v>
      </c>
      <c r="T228" s="8">
        <f t="shared" si="63"/>
        <v>0</v>
      </c>
      <c r="U228" s="8">
        <f>Regressões!$C$35+Regressões!$C$36*'Plan Cálculo'!M228</f>
        <v>1657.3093723385641</v>
      </c>
      <c r="V228" s="8">
        <f t="shared" si="59"/>
        <v>1.0982398008301437E-3</v>
      </c>
      <c r="W228" s="12">
        <f t="shared" si="52"/>
        <v>8.769798313918951</v>
      </c>
      <c r="X228" s="8">
        <f t="shared" si="56"/>
        <v>-4.9999999999998934E-2</v>
      </c>
      <c r="Y228" s="8">
        <f t="shared" si="60"/>
        <v>7.779865542612634</v>
      </c>
      <c r="Z228" s="8">
        <f t="shared" si="56"/>
        <v>-3.3333333333333215E-2</v>
      </c>
      <c r="AA228" s="62">
        <f t="shared" si="51"/>
        <v>1706.1546861692821</v>
      </c>
      <c r="AB228" s="8">
        <f t="shared" si="57"/>
        <v>2.4874108462268923E-2</v>
      </c>
      <c r="AC228" s="8">
        <f t="shared" si="50"/>
        <v>1754.2697907795216</v>
      </c>
      <c r="AD228" s="8">
        <f t="shared" si="54"/>
        <v>1.6478661638062105E-2</v>
      </c>
    </row>
    <row r="229" spans="1:30">
      <c r="A229" s="4">
        <v>41426</v>
      </c>
      <c r="B229" s="3">
        <v>228</v>
      </c>
      <c r="C229" s="8">
        <v>9.1</v>
      </c>
      <c r="D229" s="8">
        <f t="shared" si="55"/>
        <v>9.9999999999999645E-2</v>
      </c>
      <c r="E229" s="8"/>
      <c r="F229" s="8"/>
      <c r="G229" s="8">
        <v>6</v>
      </c>
      <c r="H229" s="8">
        <f t="shared" si="61"/>
        <v>0.20000000000000018</v>
      </c>
      <c r="I229" s="8">
        <v>1755</v>
      </c>
      <c r="J229" s="8">
        <f t="shared" si="58"/>
        <v>0</v>
      </c>
      <c r="K229" s="8"/>
      <c r="L229" s="8"/>
      <c r="M229" s="8">
        <v>1834.1</v>
      </c>
      <c r="N229" s="8">
        <f t="shared" si="62"/>
        <v>-8.8624696028101E-3</v>
      </c>
      <c r="O229" s="8"/>
      <c r="P229" s="8"/>
      <c r="Q229" s="8"/>
      <c r="R229" s="8"/>
      <c r="S229" s="8">
        <f>Regressões!$C$25+Regressões!$C$26*'Plan Cálculo'!G229</f>
        <v>8.6518688523125746</v>
      </c>
      <c r="T229" s="8">
        <f t="shared" si="63"/>
        <v>0.11227222447467433</v>
      </c>
      <c r="U229" s="8">
        <f>Regressões!$C$35+Regressões!$C$36*'Plan Cálculo'!M229</f>
        <v>1645.3824633104184</v>
      </c>
      <c r="V229" s="8">
        <f t="shared" si="59"/>
        <v>-7.1965495562944341E-3</v>
      </c>
      <c r="W229" s="12">
        <f t="shared" si="52"/>
        <v>8.875934426156288</v>
      </c>
      <c r="X229" s="8">
        <f t="shared" si="56"/>
        <v>0.10613611223733699</v>
      </c>
      <c r="Y229" s="8">
        <f t="shared" si="60"/>
        <v>7.9172896174375254</v>
      </c>
      <c r="Z229" s="8">
        <f t="shared" si="56"/>
        <v>0.13742407482489138</v>
      </c>
      <c r="AA229" s="62">
        <f t="shared" si="51"/>
        <v>1700.1912316552093</v>
      </c>
      <c r="AB229" s="8">
        <f t="shared" si="57"/>
        <v>-3.4952601674482944E-3</v>
      </c>
      <c r="AC229" s="8">
        <f t="shared" si="50"/>
        <v>1744.8274877701394</v>
      </c>
      <c r="AD229" s="8">
        <f t="shared" si="54"/>
        <v>-5.382469138447859E-3</v>
      </c>
    </row>
    <row r="230" spans="1:30">
      <c r="A230" s="4">
        <v>41456</v>
      </c>
      <c r="B230" s="3">
        <v>229</v>
      </c>
      <c r="C230" s="8">
        <v>9</v>
      </c>
      <c r="D230" s="8">
        <f t="shared" si="55"/>
        <v>-9.9999999999999645E-2</v>
      </c>
      <c r="E230" s="8"/>
      <c r="F230" s="8"/>
      <c r="G230" s="8">
        <v>5.6</v>
      </c>
      <c r="H230" s="8">
        <f t="shared" si="61"/>
        <v>-0.40000000000000036</v>
      </c>
      <c r="I230" s="8">
        <v>1721</v>
      </c>
      <c r="J230" s="8">
        <f t="shared" si="58"/>
        <v>-1.9373219373219373E-2</v>
      </c>
      <c r="K230" s="8"/>
      <c r="L230" s="8"/>
      <c r="M230" s="8">
        <v>1872.4</v>
      </c>
      <c r="N230" s="8">
        <f t="shared" si="62"/>
        <v>2.0882176544354279E-2</v>
      </c>
      <c r="O230" s="8"/>
      <c r="P230" s="8"/>
      <c r="Q230" s="8"/>
      <c r="R230" s="8"/>
      <c r="S230" s="8">
        <f>Regressões!$C$25+Regressões!$C$26*'Plan Cálculo'!G230</f>
        <v>8.4273244033632242</v>
      </c>
      <c r="T230" s="8">
        <f t="shared" si="63"/>
        <v>-0.22454444894935044</v>
      </c>
      <c r="U230" s="8">
        <f>Regressões!$C$35+Regressões!$C$36*'Plan Cálculo'!M230</f>
        <v>1673.2361593944415</v>
      </c>
      <c r="V230" s="8">
        <f t="shared" si="59"/>
        <v>1.6928402183151399E-2</v>
      </c>
      <c r="W230" s="12">
        <f t="shared" si="52"/>
        <v>8.7136622016816112</v>
      </c>
      <c r="X230" s="8">
        <f t="shared" si="56"/>
        <v>-0.16227222447467682</v>
      </c>
      <c r="Y230" s="8">
        <f t="shared" si="60"/>
        <v>7.6757748011210749</v>
      </c>
      <c r="Z230" s="8">
        <f t="shared" si="56"/>
        <v>-0.24151481631645044</v>
      </c>
      <c r="AA230" s="62">
        <f t="shared" si="51"/>
        <v>1697.1180796972208</v>
      </c>
      <c r="AB230" s="8">
        <f t="shared" si="57"/>
        <v>-1.8075331179050439E-3</v>
      </c>
      <c r="AC230" s="8">
        <f t="shared" ref="AC230:AC250" si="64">AVERAGE(I230,U230,M230)</f>
        <v>1755.5453864648141</v>
      </c>
      <c r="AD230" s="8">
        <f t="shared" si="54"/>
        <v>6.1426695589097786E-3</v>
      </c>
    </row>
    <row r="231" spans="1:30">
      <c r="A231" s="4">
        <v>41487</v>
      </c>
      <c r="B231" s="3">
        <v>230</v>
      </c>
      <c r="C231" s="8">
        <v>8.6</v>
      </c>
      <c r="D231" s="8">
        <f t="shared" si="55"/>
        <v>-0.40000000000000036</v>
      </c>
      <c r="E231" s="8"/>
      <c r="F231" s="8"/>
      <c r="G231" s="8">
        <v>5.3</v>
      </c>
      <c r="H231" s="8">
        <f t="shared" si="61"/>
        <v>-0.29999999999999982</v>
      </c>
      <c r="I231" s="8">
        <v>1784</v>
      </c>
      <c r="J231" s="8">
        <f t="shared" si="58"/>
        <v>3.6606624055781523E-2</v>
      </c>
      <c r="K231" s="8"/>
      <c r="L231" s="8"/>
      <c r="M231" s="8">
        <v>1894.6</v>
      </c>
      <c r="N231" s="8">
        <f t="shared" si="62"/>
        <v>1.1856440931424812E-2</v>
      </c>
      <c r="O231" s="8"/>
      <c r="P231" s="8"/>
      <c r="Q231" s="8"/>
      <c r="R231" s="8"/>
      <c r="S231" s="8">
        <f>Regressões!$C$25+Regressões!$C$26*'Plan Cálculo'!G231</f>
        <v>8.2589160666512118</v>
      </c>
      <c r="T231" s="8">
        <f t="shared" si="63"/>
        <v>-0.16840833671201239</v>
      </c>
      <c r="U231" s="8">
        <f>Regressões!$C$35+Regressões!$C$36*'Plan Cálculo'!M231</f>
        <v>1689.3811216154677</v>
      </c>
      <c r="V231" s="8">
        <f t="shared" si="59"/>
        <v>9.6489441316336133E-3</v>
      </c>
      <c r="W231" s="12">
        <f t="shared" si="52"/>
        <v>8.4294580333256057</v>
      </c>
      <c r="X231" s="8">
        <f t="shared" si="56"/>
        <v>-0.28420416835600548</v>
      </c>
      <c r="Y231" s="8">
        <f t="shared" si="60"/>
        <v>7.3863053555504044</v>
      </c>
      <c r="Z231" s="8">
        <f t="shared" si="56"/>
        <v>-0.28946944557067056</v>
      </c>
      <c r="AA231" s="62">
        <f t="shared" ref="AA231:AA250" si="65">AVERAGE(I231,U231)</f>
        <v>1736.6905608077338</v>
      </c>
      <c r="AB231" s="8">
        <f t="shared" si="57"/>
        <v>2.3317458922818807E-2</v>
      </c>
      <c r="AC231" s="8">
        <f t="shared" si="64"/>
        <v>1789.3270405384892</v>
      </c>
      <c r="AD231" s="8">
        <f t="shared" si="54"/>
        <v>1.9242825810218481E-2</v>
      </c>
    </row>
    <row r="232" spans="1:30">
      <c r="A232" s="4">
        <v>41518</v>
      </c>
      <c r="B232" s="3">
        <v>231</v>
      </c>
      <c r="C232" s="8">
        <v>8.1</v>
      </c>
      <c r="D232" s="8">
        <f t="shared" si="55"/>
        <v>-0.5</v>
      </c>
      <c r="E232" s="8"/>
      <c r="F232" s="8"/>
      <c r="G232" s="8">
        <v>5.4</v>
      </c>
      <c r="H232" s="8">
        <f t="shared" si="61"/>
        <v>0.10000000000000053</v>
      </c>
      <c r="I232" s="8">
        <v>1839</v>
      </c>
      <c r="J232" s="8">
        <f t="shared" si="58"/>
        <v>3.0829596412556053E-2</v>
      </c>
      <c r="K232" s="8"/>
      <c r="L232" s="8"/>
      <c r="M232" s="8">
        <v>1902.1</v>
      </c>
      <c r="N232" s="8">
        <f t="shared" si="62"/>
        <v>3.9586192336113169E-3</v>
      </c>
      <c r="O232" s="8"/>
      <c r="P232" s="8"/>
      <c r="Q232" s="8"/>
      <c r="R232" s="8"/>
      <c r="S232" s="8">
        <f>Regressões!$C$25+Regressões!$C$26*'Plan Cálculo'!G232</f>
        <v>8.3150521788885499</v>
      </c>
      <c r="T232" s="8">
        <f t="shared" si="63"/>
        <v>5.6136112237338054E-2</v>
      </c>
      <c r="U232" s="8">
        <f>Regressões!$C$35+Regressões!$C$36*'Plan Cálculo'!M232</f>
        <v>1694.8355007441928</v>
      </c>
      <c r="V232" s="8">
        <f t="shared" si="59"/>
        <v>3.2286255948624442E-3</v>
      </c>
      <c r="W232" s="12">
        <f t="shared" ref="W232:W241" si="66">AVERAGE(C232,S232)</f>
        <v>8.2075260894442756</v>
      </c>
      <c r="X232" s="8">
        <f t="shared" si="56"/>
        <v>-0.22193194388133008</v>
      </c>
      <c r="Y232" s="8">
        <f t="shared" si="60"/>
        <v>7.2716840596295169</v>
      </c>
      <c r="Z232" s="8">
        <f t="shared" si="56"/>
        <v>-0.11462129592088743</v>
      </c>
      <c r="AA232" s="62">
        <f t="shared" si="65"/>
        <v>1766.9177503720964</v>
      </c>
      <c r="AB232" s="8">
        <f t="shared" si="57"/>
        <v>1.7405052026253837E-2</v>
      </c>
      <c r="AC232" s="8">
        <f t="shared" si="64"/>
        <v>1811.9785002480642</v>
      </c>
      <c r="AD232" s="8">
        <f t="shared" si="54"/>
        <v>1.2659206057020252E-2</v>
      </c>
    </row>
    <row r="233" spans="1:30">
      <c r="A233" s="4">
        <v>41548</v>
      </c>
      <c r="B233" s="3">
        <v>232</v>
      </c>
      <c r="C233" s="8">
        <v>7.7</v>
      </c>
      <c r="D233" s="8">
        <f t="shared" si="55"/>
        <v>-0.39999999999999947</v>
      </c>
      <c r="E233" s="8"/>
      <c r="F233" s="8"/>
      <c r="G233" s="8">
        <v>5.2</v>
      </c>
      <c r="H233" s="8">
        <f t="shared" si="61"/>
        <v>-0.20000000000000018</v>
      </c>
      <c r="I233" s="8">
        <v>1863</v>
      </c>
      <c r="J233" s="8">
        <f t="shared" si="58"/>
        <v>1.3050570962479609E-2</v>
      </c>
      <c r="K233" s="8"/>
      <c r="L233" s="8"/>
      <c r="M233" s="8">
        <v>1954.4</v>
      </c>
      <c r="N233" s="8">
        <f t="shared" si="62"/>
        <v>2.7495925555964557E-2</v>
      </c>
      <c r="O233" s="8"/>
      <c r="P233" s="8"/>
      <c r="Q233" s="8"/>
      <c r="R233" s="8"/>
      <c r="S233" s="8">
        <f>Regressões!$C$25+Regressões!$C$26*'Plan Cálculo'!G233</f>
        <v>8.2027799544138738</v>
      </c>
      <c r="T233" s="8">
        <f t="shared" si="63"/>
        <v>-0.11227222447467611</v>
      </c>
      <c r="U233" s="8">
        <f>Regressões!$C$35+Regressões!$C$36*'Plan Cálculo'!M233</f>
        <v>1732.8707045351694</v>
      </c>
      <c r="V233" s="8">
        <f t="shared" si="59"/>
        <v>2.244182622695565E-2</v>
      </c>
      <c r="W233" s="12">
        <f t="shared" si="66"/>
        <v>7.9513899772069365</v>
      </c>
      <c r="X233" s="8">
        <f t="shared" si="56"/>
        <v>-0.25613611223733912</v>
      </c>
      <c r="Y233" s="8">
        <f t="shared" si="60"/>
        <v>7.0342599848046241</v>
      </c>
      <c r="Z233" s="8">
        <f t="shared" si="56"/>
        <v>-0.23742407482489281</v>
      </c>
      <c r="AA233" s="62">
        <f t="shared" si="65"/>
        <v>1797.9353522675847</v>
      </c>
      <c r="AB233" s="8">
        <f t="shared" si="57"/>
        <v>1.7554638233135782E-2</v>
      </c>
      <c r="AC233" s="8">
        <f t="shared" si="64"/>
        <v>1850.0902348450563</v>
      </c>
      <c r="AD233" s="8">
        <f t="shared" si="54"/>
        <v>2.103321567655167E-2</v>
      </c>
    </row>
    <row r="234" spans="1:30">
      <c r="A234" s="4">
        <v>41579</v>
      </c>
      <c r="B234" s="3">
        <v>233</v>
      </c>
      <c r="C234" s="8">
        <v>7.5</v>
      </c>
      <c r="D234" s="8">
        <f t="shared" si="55"/>
        <v>-0.20000000000000018</v>
      </c>
      <c r="E234" s="8"/>
      <c r="F234" s="8"/>
      <c r="G234" s="8">
        <v>4.5999999999999996</v>
      </c>
      <c r="H234" s="8">
        <f t="shared" si="61"/>
        <v>-0.60000000000000053</v>
      </c>
      <c r="I234" s="8">
        <v>1789</v>
      </c>
      <c r="J234" s="8">
        <f t="shared" si="58"/>
        <v>-3.9720880300590448E-2</v>
      </c>
      <c r="K234" s="8"/>
      <c r="L234" s="8"/>
      <c r="M234" s="8">
        <v>2070.6</v>
      </c>
      <c r="N234" s="8">
        <f t="shared" si="62"/>
        <v>5.9455587392550045E-2</v>
      </c>
      <c r="O234" s="8"/>
      <c r="P234" s="8"/>
      <c r="Q234" s="8"/>
      <c r="R234" s="8"/>
      <c r="S234" s="8">
        <f>Regressões!$C$25+Regressões!$C$26*'Plan Cálculo'!G234</f>
        <v>7.8659632809898481</v>
      </c>
      <c r="T234" s="8">
        <f t="shared" si="63"/>
        <v>-0.33681667342402566</v>
      </c>
      <c r="U234" s="8">
        <f>Regressões!$C$35+Regressões!$C$36*'Plan Cálculo'!M234</f>
        <v>1817.3772185028836</v>
      </c>
      <c r="V234" s="8">
        <f t="shared" si="59"/>
        <v>4.8766773970238313E-2</v>
      </c>
      <c r="W234" s="12">
        <f t="shared" si="66"/>
        <v>7.6829816404949245</v>
      </c>
      <c r="X234" s="8">
        <f t="shared" si="56"/>
        <v>-0.26840833671201203</v>
      </c>
      <c r="Y234" s="8">
        <f t="shared" si="60"/>
        <v>6.6553210936632823</v>
      </c>
      <c r="Z234" s="8">
        <f t="shared" si="56"/>
        <v>-0.37893889114134183</v>
      </c>
      <c r="AA234" s="62">
        <f t="shared" si="65"/>
        <v>1803.1886092514419</v>
      </c>
      <c r="AB234" s="8">
        <f t="shared" si="57"/>
        <v>2.9218275157845558E-3</v>
      </c>
      <c r="AC234" s="8">
        <f t="shared" si="64"/>
        <v>1892.3257395009612</v>
      </c>
      <c r="AD234" s="8">
        <f t="shared" si="54"/>
        <v>2.2828889024130234E-2</v>
      </c>
    </row>
    <row r="235" spans="1:30">
      <c r="A235" s="4">
        <v>41609</v>
      </c>
      <c r="B235" s="3">
        <v>234</v>
      </c>
      <c r="C235" s="8">
        <v>7.5</v>
      </c>
      <c r="D235" s="8">
        <f t="shared" si="55"/>
        <v>0</v>
      </c>
      <c r="E235" s="8"/>
      <c r="F235" s="8"/>
      <c r="G235" s="8">
        <v>4.3</v>
      </c>
      <c r="H235" s="8">
        <f t="shared" si="61"/>
        <v>-0.29999999999999982</v>
      </c>
      <c r="I235" s="8">
        <v>1842</v>
      </c>
      <c r="J235" s="8">
        <f t="shared" si="58"/>
        <v>2.9625489100055896E-2</v>
      </c>
      <c r="K235" s="8"/>
      <c r="L235" s="8"/>
      <c r="M235" s="8">
        <v>2421.6</v>
      </c>
      <c r="N235" s="8">
        <f t="shared" si="62"/>
        <v>0.16951608229498696</v>
      </c>
      <c r="O235" s="8"/>
      <c r="P235" s="8"/>
      <c r="Q235" s="8"/>
      <c r="R235" s="8"/>
      <c r="S235" s="8">
        <f>Regressões!$C$25+Regressões!$C$26*'Plan Cálculo'!G235</f>
        <v>7.6975549442778348</v>
      </c>
      <c r="T235" s="8">
        <f t="shared" si="63"/>
        <v>-0.16840833671201327</v>
      </c>
      <c r="U235" s="8">
        <f>Regressões!$C$35+Regressões!$C$36*'Plan Cálculo'!M235</f>
        <v>2072.6421617272181</v>
      </c>
      <c r="V235" s="8">
        <f t="shared" si="59"/>
        <v>0.14045787557225808</v>
      </c>
      <c r="W235" s="12">
        <f t="shared" si="66"/>
        <v>7.5987774721389174</v>
      </c>
      <c r="X235" s="8">
        <f t="shared" si="56"/>
        <v>-8.4204168356007081E-2</v>
      </c>
      <c r="Y235" s="8">
        <f t="shared" si="60"/>
        <v>6.4991849814259446</v>
      </c>
      <c r="Z235" s="8">
        <f t="shared" si="56"/>
        <v>-0.1561361122373377</v>
      </c>
      <c r="AA235" s="62">
        <f t="shared" si="65"/>
        <v>1957.321080863609</v>
      </c>
      <c r="AB235" s="8">
        <f t="shared" si="57"/>
        <v>8.547773140390022E-2</v>
      </c>
      <c r="AC235" s="8">
        <f t="shared" si="64"/>
        <v>2112.0807205757392</v>
      </c>
      <c r="AD235" s="8">
        <f t="shared" si="54"/>
        <v>0.11612957351239707</v>
      </c>
    </row>
    <row r="236" spans="1:30">
      <c r="A236" s="4">
        <v>41640</v>
      </c>
      <c r="B236" s="3">
        <v>235</v>
      </c>
      <c r="C236" s="8">
        <v>7.8</v>
      </c>
      <c r="D236" s="8">
        <f t="shared" si="55"/>
        <v>0.29999999999999982</v>
      </c>
      <c r="E236" s="8"/>
      <c r="F236" s="8"/>
      <c r="G236" s="8">
        <v>4.8</v>
      </c>
      <c r="H236" s="8">
        <f t="shared" si="61"/>
        <v>0.5</v>
      </c>
      <c r="I236" s="8">
        <v>1827</v>
      </c>
      <c r="J236" s="8">
        <f t="shared" si="58"/>
        <v>-8.1433224755700327E-3</v>
      </c>
      <c r="K236" s="8"/>
      <c r="L236" s="8"/>
      <c r="M236" s="8">
        <v>2022.7</v>
      </c>
      <c r="N236" s="8">
        <f t="shared" si="62"/>
        <v>-0.16472580112322427</v>
      </c>
      <c r="O236" s="8"/>
      <c r="P236" s="8"/>
      <c r="Q236" s="8"/>
      <c r="R236" s="8"/>
      <c r="S236" s="8">
        <f>Regressões!$C$25+Regressões!$C$26*'Plan Cálculo'!G236</f>
        <v>7.9782355054645233</v>
      </c>
      <c r="T236" s="8">
        <f t="shared" si="63"/>
        <v>0.28068056118668849</v>
      </c>
      <c r="U236" s="8">
        <f>Regressões!$C$35+Regressões!$C$36*'Plan Cálculo'!M236</f>
        <v>1782.5419171340925</v>
      </c>
      <c r="V236" s="8">
        <f t="shared" si="59"/>
        <v>-0.13996639166665079</v>
      </c>
      <c r="W236" s="12">
        <f t="shared" si="66"/>
        <v>7.8891177527322611</v>
      </c>
      <c r="X236" s="8">
        <f t="shared" si="56"/>
        <v>0.29034028059334371</v>
      </c>
      <c r="Y236" s="8">
        <f>AVERAGE(C236,S236,G236)</f>
        <v>6.859411835154841</v>
      </c>
      <c r="Z236" s="8">
        <f t="shared" si="56"/>
        <v>0.3602268537288964</v>
      </c>
      <c r="AA236" s="62">
        <f t="shared" si="65"/>
        <v>1804.7709585670464</v>
      </c>
      <c r="AB236" s="8">
        <f t="shared" si="57"/>
        <v>-7.7938220656804308E-2</v>
      </c>
      <c r="AC236" s="8">
        <f t="shared" si="64"/>
        <v>1877.4139723780308</v>
      </c>
      <c r="AD236" s="8">
        <f t="shared" si="54"/>
        <v>-0.11110690321236384</v>
      </c>
    </row>
    <row r="237" spans="1:30">
      <c r="A237" s="4">
        <v>41671</v>
      </c>
      <c r="B237" s="3">
        <v>236</v>
      </c>
      <c r="C237" s="8">
        <v>8.6999999999999993</v>
      </c>
      <c r="D237" s="8">
        <f t="shared" si="55"/>
        <v>0.89999999999999947</v>
      </c>
      <c r="E237" s="8"/>
      <c r="F237" s="8"/>
      <c r="G237" s="8">
        <v>5.0999999999999996</v>
      </c>
      <c r="H237" s="8">
        <f t="shared" si="61"/>
        <v>0.29999999999999982</v>
      </c>
      <c r="I237" s="8">
        <v>1922</v>
      </c>
      <c r="J237" s="8">
        <f t="shared" si="58"/>
        <v>5.199781061850027E-2</v>
      </c>
      <c r="K237" s="8"/>
      <c r="L237" s="8"/>
      <c r="M237" s="8">
        <v>2028.3</v>
      </c>
      <c r="N237" s="8">
        <f t="shared" si="62"/>
        <v>2.7685766549660892E-3</v>
      </c>
      <c r="O237" s="8"/>
      <c r="P237" s="8"/>
      <c r="Q237" s="8"/>
      <c r="R237" s="8"/>
      <c r="S237" s="8">
        <f>Regressões!$C$25+Regressões!$C$26*'Plan Cálculo'!G237</f>
        <v>8.1466438421765357</v>
      </c>
      <c r="T237" s="8">
        <f t="shared" si="63"/>
        <v>0.16840833671201239</v>
      </c>
      <c r="U237" s="8">
        <f>Regressões!$C$35+Regressões!$C$36*'Plan Cálculo'!M237</f>
        <v>1786.6145202168739</v>
      </c>
      <c r="V237" s="8">
        <f t="shared" si="59"/>
        <v>2.2847165856997947E-3</v>
      </c>
      <c r="W237" s="12">
        <f t="shared" si="66"/>
        <v>8.4233219210882666</v>
      </c>
      <c r="X237" s="8">
        <f t="shared" si="56"/>
        <v>0.53420416835600548</v>
      </c>
      <c r="Y237" s="8">
        <f t="shared" ref="Y237:Y242" si="67">AVERAGE(C237,S237,G237)</f>
        <v>7.3155479473921785</v>
      </c>
      <c r="Z237" s="8">
        <f t="shared" si="56"/>
        <v>0.45613611223733752</v>
      </c>
      <c r="AA237" s="62">
        <f t="shared" si="65"/>
        <v>1854.3072601084368</v>
      </c>
      <c r="AB237" s="8">
        <f t="shared" si="57"/>
        <v>2.7447417250508803E-2</v>
      </c>
      <c r="AC237" s="8">
        <f t="shared" si="64"/>
        <v>1912.3048400722912</v>
      </c>
      <c r="AD237" s="8">
        <f t="shared" si="54"/>
        <v>1.8584536073344416E-2</v>
      </c>
    </row>
    <row r="238" spans="1:30">
      <c r="A238" s="4">
        <v>41699</v>
      </c>
      <c r="B238" s="3">
        <v>237</v>
      </c>
      <c r="C238" s="8">
        <v>9.4</v>
      </c>
      <c r="D238" s="8">
        <f t="shared" si="55"/>
        <v>0.70000000000000107</v>
      </c>
      <c r="E238" s="8"/>
      <c r="F238" s="8"/>
      <c r="G238" s="8">
        <v>5</v>
      </c>
      <c r="H238" s="8">
        <f t="shared" si="61"/>
        <v>-9.9999999999999645E-2</v>
      </c>
      <c r="I238" s="8">
        <v>1950</v>
      </c>
      <c r="J238" s="8">
        <f t="shared" si="58"/>
        <v>1.4568158168574402E-2</v>
      </c>
      <c r="K238" s="8"/>
      <c r="L238" s="8"/>
      <c r="M238" s="8">
        <v>2032.6</v>
      </c>
      <c r="N238" s="8">
        <f t="shared" si="62"/>
        <v>2.1200019720948354E-3</v>
      </c>
      <c r="O238" s="8"/>
      <c r="P238" s="8"/>
      <c r="Q238" s="8"/>
      <c r="R238" s="8"/>
      <c r="S238" s="8">
        <f>Regressões!$C$25+Regressões!$C$26*'Plan Cálculo'!G238</f>
        <v>8.0905077299391976</v>
      </c>
      <c r="T238" s="8">
        <f t="shared" si="63"/>
        <v>-5.6136112237338054E-2</v>
      </c>
      <c r="U238" s="8">
        <f>Regressões!$C$35+Regressões!$C$36*'Plan Cálculo'!M238</f>
        <v>1789.7416975840097</v>
      </c>
      <c r="V238" s="8">
        <f t="shared" si="59"/>
        <v>1.7503369259285982E-3</v>
      </c>
      <c r="W238" s="12">
        <f t="shared" si="66"/>
        <v>8.7452538649695981</v>
      </c>
      <c r="X238" s="8">
        <f t="shared" si="56"/>
        <v>0.32193194388133151</v>
      </c>
      <c r="Y238" s="8">
        <f t="shared" si="67"/>
        <v>7.4968359099797324</v>
      </c>
      <c r="Z238" s="8">
        <f t="shared" si="56"/>
        <v>0.18128796258755386</v>
      </c>
      <c r="AA238" s="62">
        <f t="shared" si="65"/>
        <v>1869.8708487920048</v>
      </c>
      <c r="AB238" s="8">
        <f t="shared" si="57"/>
        <v>8.3932091613867065E-3</v>
      </c>
      <c r="AC238" s="8">
        <f t="shared" si="64"/>
        <v>1924.11389919467</v>
      </c>
      <c r="AD238" s="8">
        <f t="shared" si="54"/>
        <v>6.1753015915247027E-3</v>
      </c>
    </row>
    <row r="239" spans="1:30">
      <c r="A239" s="4">
        <v>41730</v>
      </c>
      <c r="B239" s="3">
        <v>238</v>
      </c>
      <c r="C239" s="8">
        <v>9.6</v>
      </c>
      <c r="D239" s="8">
        <f t="shared" si="55"/>
        <v>0.19999999999999929</v>
      </c>
      <c r="E239" s="8"/>
      <c r="F239" s="8"/>
      <c r="G239" s="8">
        <v>4.9000000000000004</v>
      </c>
      <c r="H239" s="8">
        <f t="shared" si="61"/>
        <v>-9.9999999999999645E-2</v>
      </c>
      <c r="I239" s="8">
        <v>1904</v>
      </c>
      <c r="J239" s="8">
        <f t="shared" si="58"/>
        <v>-2.3589743589743591E-2</v>
      </c>
      <c r="K239" s="8"/>
      <c r="L239" s="8"/>
      <c r="M239" s="8">
        <v>2048.6</v>
      </c>
      <c r="N239" s="8">
        <f t="shared" si="62"/>
        <v>7.871691429695956E-3</v>
      </c>
      <c r="O239" s="8"/>
      <c r="P239" s="8"/>
      <c r="Q239" s="8"/>
      <c r="R239" s="8"/>
      <c r="S239" s="8">
        <f>Regressões!$C$25+Regressões!$C$26*'Plan Cálculo'!G239</f>
        <v>8.0343716177018614</v>
      </c>
      <c r="T239" s="8">
        <f t="shared" si="63"/>
        <v>-5.6136112237336278E-2</v>
      </c>
      <c r="U239" s="8">
        <f>Regressões!$C$35+Regressões!$C$36*'Plan Cálculo'!M239</f>
        <v>1801.3777063919565</v>
      </c>
      <c r="V239" s="8">
        <f t="shared" si="59"/>
        <v>6.5015017662349833E-3</v>
      </c>
      <c r="W239" s="12">
        <f t="shared" si="66"/>
        <v>8.8171858088509296</v>
      </c>
      <c r="X239" s="8">
        <f t="shared" si="56"/>
        <v>7.1931943881331506E-2</v>
      </c>
      <c r="Y239" s="8">
        <f t="shared" si="67"/>
        <v>7.5114572059006193</v>
      </c>
      <c r="Z239" s="8">
        <f t="shared" si="56"/>
        <v>1.4621295920886901E-2</v>
      </c>
      <c r="AA239" s="62">
        <f t="shared" si="65"/>
        <v>1852.6888531959783</v>
      </c>
      <c r="AB239" s="8">
        <f t="shared" si="57"/>
        <v>-9.1888675665095735E-3</v>
      </c>
      <c r="AC239" s="8">
        <f t="shared" si="64"/>
        <v>1917.9925687973189</v>
      </c>
      <c r="AD239" s="8">
        <f t="shared" si="54"/>
        <v>-3.1813763207641649E-3</v>
      </c>
    </row>
    <row r="240" spans="1:30">
      <c r="A240" s="4">
        <v>41760</v>
      </c>
      <c r="B240" s="3">
        <v>239</v>
      </c>
      <c r="C240" s="8">
        <v>9.5</v>
      </c>
      <c r="D240" s="8">
        <f t="shared" si="55"/>
        <v>-9.9999999999999645E-2</v>
      </c>
      <c r="E240" s="8"/>
      <c r="F240" s="8"/>
      <c r="G240" s="8">
        <v>4.9000000000000004</v>
      </c>
      <c r="H240" s="8">
        <f t="shared" si="61"/>
        <v>0</v>
      </c>
      <c r="I240" s="8">
        <v>1851</v>
      </c>
      <c r="J240" s="8">
        <f t="shared" si="58"/>
        <v>-2.7836134453781514E-2</v>
      </c>
      <c r="K240" s="8"/>
      <c r="L240" s="8"/>
      <c r="M240" s="8">
        <v>2019.5</v>
      </c>
      <c r="N240" s="8">
        <f t="shared" si="62"/>
        <v>-1.4204822805818564E-2</v>
      </c>
      <c r="O240" s="8"/>
      <c r="P240" s="8"/>
      <c r="Q240" s="8"/>
      <c r="R240" s="8"/>
      <c r="S240" s="8">
        <f>Regressões!$C$25+Regressões!$C$26*'Plan Cálculo'!G240</f>
        <v>8.0343716177018614</v>
      </c>
      <c r="T240" s="8">
        <f t="shared" si="63"/>
        <v>0</v>
      </c>
      <c r="U240" s="8">
        <f>Regressões!$C$35+Regressões!$C$36*'Plan Cálculo'!M240</f>
        <v>1780.2147153725032</v>
      </c>
      <c r="V240" s="8">
        <f t="shared" si="59"/>
        <v>-1.1748225230255257E-2</v>
      </c>
      <c r="W240" s="12">
        <f t="shared" si="66"/>
        <v>8.7671858088509307</v>
      </c>
      <c r="X240" s="8">
        <f t="shared" si="56"/>
        <v>-4.9999999999998934E-2</v>
      </c>
      <c r="Y240" s="8">
        <f t="shared" si="67"/>
        <v>7.4781238725672878</v>
      </c>
      <c r="Z240" s="8">
        <f t="shared" si="56"/>
        <v>-3.3333333333331439E-2</v>
      </c>
      <c r="AA240" s="62">
        <f t="shared" si="65"/>
        <v>1815.6073576862516</v>
      </c>
      <c r="AB240" s="8">
        <f t="shared" si="57"/>
        <v>-2.0014961198562449E-2</v>
      </c>
      <c r="AC240" s="8">
        <f t="shared" si="64"/>
        <v>1883.5715717908345</v>
      </c>
      <c r="AD240" s="8">
        <f t="shared" si="54"/>
        <v>-1.7946366198941098E-2</v>
      </c>
    </row>
    <row r="241" spans="1:30">
      <c r="A241" s="4">
        <v>41791</v>
      </c>
      <c r="B241" s="3">
        <v>240</v>
      </c>
      <c r="C241" s="8">
        <v>9.4</v>
      </c>
      <c r="D241" s="8">
        <f t="shared" si="55"/>
        <v>-9.9999999999999645E-2</v>
      </c>
      <c r="E241" s="8"/>
      <c r="F241" s="8"/>
      <c r="G241" s="8">
        <v>4.8</v>
      </c>
      <c r="H241" s="8">
        <f t="shared" si="61"/>
        <v>-0.10000000000000053</v>
      </c>
      <c r="I241" s="8">
        <v>1848</v>
      </c>
      <c r="J241" s="8">
        <f t="shared" si="58"/>
        <v>-1.6207455429497568E-3</v>
      </c>
      <c r="K241" s="8"/>
      <c r="L241" s="8"/>
      <c r="M241" s="8">
        <v>2020.5</v>
      </c>
      <c r="N241" s="8">
        <f t="shared" si="62"/>
        <v>4.9517207229512257E-4</v>
      </c>
      <c r="O241" s="8"/>
      <c r="P241" s="8"/>
      <c r="Q241" s="8"/>
      <c r="R241" s="8"/>
      <c r="S241" s="8">
        <f>Regressões!$C$25+Regressões!$C$26*'Plan Cálculo'!G241</f>
        <v>7.9782355054645233</v>
      </c>
      <c r="T241" s="8">
        <f t="shared" si="63"/>
        <v>-5.6136112237338054E-2</v>
      </c>
      <c r="U241" s="8">
        <f>Regressões!$C$35+Regressões!$C$36*'Plan Cálculo'!M241</f>
        <v>1780.9419659229998</v>
      </c>
      <c r="V241" s="8">
        <f t="shared" si="59"/>
        <v>4.0851844680118689E-4</v>
      </c>
      <c r="W241" s="12">
        <f t="shared" si="66"/>
        <v>8.6891177527322618</v>
      </c>
      <c r="X241" s="8">
        <f t="shared" si="56"/>
        <v>-7.8068056118668849E-2</v>
      </c>
      <c r="Y241" s="8">
        <f t="shared" si="67"/>
        <v>7.3927451684881751</v>
      </c>
      <c r="Z241" s="8">
        <f t="shared" si="56"/>
        <v>-8.5378704079112744E-2</v>
      </c>
      <c r="AA241" s="62">
        <f t="shared" si="65"/>
        <v>1814.4709829614999</v>
      </c>
      <c r="AB241" s="8">
        <f t="shared" si="57"/>
        <v>-6.2589233291049308E-4</v>
      </c>
      <c r="AC241" s="8">
        <f t="shared" si="64"/>
        <v>1883.1473219743332</v>
      </c>
      <c r="AD241" s="8">
        <f t="shared" si="54"/>
        <v>-2.2523689720902167E-4</v>
      </c>
    </row>
    <row r="242" spans="1:30">
      <c r="A242" s="4">
        <v>41821</v>
      </c>
      <c r="B242" s="3">
        <v>241</v>
      </c>
      <c r="C242" s="8">
        <v>9.4</v>
      </c>
      <c r="D242" s="8">
        <f t="shared" si="55"/>
        <v>0</v>
      </c>
      <c r="E242" s="8"/>
      <c r="F242" s="8"/>
      <c r="G242" s="8">
        <v>4.9000000000000004</v>
      </c>
      <c r="H242" s="8">
        <f t="shared" si="61"/>
        <v>0.10000000000000053</v>
      </c>
      <c r="I242" s="8">
        <v>1886</v>
      </c>
      <c r="J242" s="8">
        <f t="shared" si="58"/>
        <v>2.0562770562770564E-2</v>
      </c>
      <c r="K242" s="8"/>
      <c r="L242" s="8"/>
      <c r="M242" s="8">
        <v>2056.4</v>
      </c>
      <c r="N242" s="8">
        <f t="shared" si="62"/>
        <v>1.7767879237812468E-2</v>
      </c>
      <c r="O242" s="8"/>
      <c r="P242" s="8"/>
      <c r="Q242" s="8"/>
      <c r="R242" s="8"/>
      <c r="S242" s="8">
        <f>Regressões!$C$25+Regressões!$C$26*'Plan Cálculo'!G242</f>
        <v>8.0343716177018614</v>
      </c>
      <c r="T242" s="8">
        <f t="shared" si="63"/>
        <v>5.6136112237338054E-2</v>
      </c>
      <c r="U242" s="8">
        <f>Regressões!$C$35+Regressões!$C$36*'Plan Cálculo'!M242</f>
        <v>1807.0502606858308</v>
      </c>
      <c r="V242" s="8">
        <f t="shared" si="59"/>
        <v>1.4659823431865761E-2</v>
      </c>
      <c r="W242" s="12">
        <f>AVERAGE(C242,S242)</f>
        <v>8.7171858088509317</v>
      </c>
      <c r="X242" s="8">
        <f t="shared" si="56"/>
        <v>2.8068056118669915E-2</v>
      </c>
      <c r="Y242" s="8">
        <f t="shared" si="67"/>
        <v>7.4447905392339537</v>
      </c>
      <c r="Z242" s="8">
        <f t="shared" si="56"/>
        <v>5.2045370745778641E-2</v>
      </c>
      <c r="AA242" s="62">
        <f t="shared" si="65"/>
        <v>1846.5251303429154</v>
      </c>
      <c r="AB242" s="8">
        <f t="shared" si="57"/>
        <v>1.7665836313953149E-2</v>
      </c>
      <c r="AC242" s="8">
        <f t="shared" si="64"/>
        <v>1916.4834202286104</v>
      </c>
      <c r="AD242" s="8">
        <f t="shared" si="54"/>
        <v>1.7702331551695542E-2</v>
      </c>
    </row>
    <row r="243" spans="1:30">
      <c r="A243" s="4">
        <v>41852</v>
      </c>
      <c r="B243" s="3">
        <v>242</v>
      </c>
      <c r="C243" s="8">
        <v>9.1999999999999993</v>
      </c>
      <c r="D243" s="8">
        <f t="shared" si="55"/>
        <v>-0.20000000000000107</v>
      </c>
      <c r="G243" s="8">
        <v>5</v>
      </c>
      <c r="H243" s="8">
        <f t="shared" si="61"/>
        <v>9.9999999999999645E-2</v>
      </c>
      <c r="I243" s="8">
        <v>1854</v>
      </c>
      <c r="J243" s="8">
        <f t="shared" si="58"/>
        <v>-1.6967126193001062E-2</v>
      </c>
      <c r="M243" s="8">
        <v>2067.9</v>
      </c>
      <c r="N243" s="8">
        <f t="shared" si="62"/>
        <v>5.5922972184399922E-3</v>
      </c>
      <c r="S243" s="8">
        <f>Regressões!$C$25+Regressões!$C$26*'Plan Cálculo'!G243</f>
        <v>8.0905077299391976</v>
      </c>
      <c r="T243" s="8">
        <f t="shared" si="63"/>
        <v>5.6136112237336278E-2</v>
      </c>
      <c r="U243" s="8">
        <f>Regressões!$C$35+Regressões!$C$36*'Plan Cálculo'!M243</f>
        <v>1815.4136420165426</v>
      </c>
      <c r="V243" s="8">
        <f t="shared" si="59"/>
        <v>4.6281951933852461E-3</v>
      </c>
      <c r="W243" s="12">
        <f t="shared" ref="W243:W250" si="68">AVERAGE(C243,S243)</f>
        <v>8.6452538649695985</v>
      </c>
      <c r="X243" s="8">
        <f t="shared" ref="X243:X250" si="69">W243-W242</f>
        <v>-7.1931943881333282E-2</v>
      </c>
      <c r="Y243" s="8">
        <f t="shared" ref="Y243:Y250" si="70">AVERAGE(C243,S243,G243)</f>
        <v>7.4301692433130659</v>
      </c>
      <c r="Z243" s="8">
        <f t="shared" ref="Z243:Z250" si="71">Y243-Y242</f>
        <v>-1.4621295920887789E-2</v>
      </c>
      <c r="AA243" s="62">
        <f t="shared" si="65"/>
        <v>1834.7068210082712</v>
      </c>
      <c r="AB243" s="8">
        <f t="shared" ref="AB243:AB250" si="72">(AA243-AA242)/AA242</f>
        <v>-6.4002970446708704E-3</v>
      </c>
      <c r="AC243" s="8">
        <f t="shared" si="64"/>
        <v>1912.4378806721809</v>
      </c>
      <c r="AD243" s="8">
        <f t="shared" ref="AD243:AD250" si="73">(AC243-AC242)/AC242</f>
        <v>-2.1109181085150874E-3</v>
      </c>
    </row>
    <row r="244" spans="1:30">
      <c r="A244" s="4">
        <v>41883</v>
      </c>
      <c r="B244" s="3">
        <v>243</v>
      </c>
      <c r="C244" s="8">
        <v>8.6999999999999993</v>
      </c>
      <c r="D244" s="8">
        <f t="shared" si="55"/>
        <v>-0.5</v>
      </c>
      <c r="G244" s="8">
        <v>4.9000000000000004</v>
      </c>
      <c r="H244" s="8">
        <f t="shared" si="61"/>
        <v>-9.9999999999999645E-2</v>
      </c>
      <c r="I244" s="8">
        <v>1897</v>
      </c>
      <c r="J244" s="8">
        <f t="shared" si="58"/>
        <v>2.3193096008629989E-2</v>
      </c>
      <c r="M244" s="8">
        <v>2120.9</v>
      </c>
      <c r="N244" s="8">
        <f t="shared" si="62"/>
        <v>2.5629866047681221E-2</v>
      </c>
      <c r="S244" s="8">
        <f>Regressões!$C$25+Regressões!$C$26*'Plan Cálculo'!G244</f>
        <v>8.0343716177018614</v>
      </c>
      <c r="T244" s="8">
        <f t="shared" si="63"/>
        <v>-5.6136112237336278E-2</v>
      </c>
      <c r="U244" s="8">
        <f>Regressões!$C$35+Regressões!$C$36*'Plan Cálculo'!M244</f>
        <v>1853.9579211928667</v>
      </c>
      <c r="V244" s="8">
        <f t="shared" si="59"/>
        <v>2.1231678711805629E-2</v>
      </c>
      <c r="W244" s="12">
        <f t="shared" si="68"/>
        <v>8.3671858088509303</v>
      </c>
      <c r="X244" s="8">
        <f t="shared" si="69"/>
        <v>-0.27806805611866814</v>
      </c>
      <c r="Y244" s="8">
        <f t="shared" si="70"/>
        <v>7.2114572059006194</v>
      </c>
      <c r="Z244" s="8">
        <f t="shared" si="71"/>
        <v>-0.21871203741244649</v>
      </c>
      <c r="AA244" s="62">
        <f t="shared" si="65"/>
        <v>1875.4789605964334</v>
      </c>
      <c r="AB244" s="8">
        <f t="shared" si="72"/>
        <v>2.2222700172747863E-2</v>
      </c>
      <c r="AC244" s="8">
        <f t="shared" si="64"/>
        <v>1957.2859737309554</v>
      </c>
      <c r="AD244" s="8">
        <f t="shared" si="73"/>
        <v>2.3450744995184587E-2</v>
      </c>
    </row>
    <row r="245" spans="1:30">
      <c r="A245" s="4">
        <v>41913</v>
      </c>
      <c r="B245" s="3">
        <v>244</v>
      </c>
      <c r="C245" s="8">
        <v>8.1</v>
      </c>
      <c r="D245" s="8">
        <f t="shared" si="55"/>
        <v>-0.59999999999999964</v>
      </c>
      <c r="G245" s="8">
        <v>4.7</v>
      </c>
      <c r="H245" s="8">
        <f t="shared" si="61"/>
        <v>-0.20000000000000018</v>
      </c>
      <c r="I245" s="8">
        <v>1898</v>
      </c>
      <c r="J245" s="8">
        <f t="shared" si="58"/>
        <v>5.2714812862414342E-4</v>
      </c>
      <c r="M245" s="8">
        <v>2147.3000000000002</v>
      </c>
      <c r="N245" s="8">
        <f t="shared" si="62"/>
        <v>1.2447545853175581E-2</v>
      </c>
      <c r="S245" s="8">
        <f>Regressões!$C$25+Regressões!$C$26*'Plan Cálculo'!G245</f>
        <v>7.9220993932271861</v>
      </c>
      <c r="T245" s="8">
        <f t="shared" si="63"/>
        <v>-0.11227222447467522</v>
      </c>
      <c r="U245" s="8">
        <f>Regressões!$C$35+Regressões!$C$36*'Plan Cálculo'!M245</f>
        <v>1873.157335725979</v>
      </c>
      <c r="V245" s="8">
        <f t="shared" si="59"/>
        <v>1.0355906309221456E-2</v>
      </c>
      <c r="W245" s="12">
        <f t="shared" si="68"/>
        <v>8.0110496966135933</v>
      </c>
      <c r="X245" s="8">
        <f t="shared" si="69"/>
        <v>-0.35613611223733699</v>
      </c>
      <c r="Y245" s="8">
        <f t="shared" si="70"/>
        <v>6.907366464409062</v>
      </c>
      <c r="Z245" s="8">
        <f t="shared" si="71"/>
        <v>-0.30409074149155746</v>
      </c>
      <c r="AA245" s="62">
        <f t="shared" si="65"/>
        <v>1885.5786678629895</v>
      </c>
      <c r="AB245" s="8">
        <f t="shared" si="72"/>
        <v>5.3851349328623115E-3</v>
      </c>
      <c r="AC245" s="8">
        <f t="shared" si="64"/>
        <v>1972.8191119086598</v>
      </c>
      <c r="AD245" s="8">
        <f t="shared" si="73"/>
        <v>7.9360596183577995E-3</v>
      </c>
    </row>
    <row r="246" spans="1:30">
      <c r="A246" s="4">
        <v>41944</v>
      </c>
      <c r="B246" s="3">
        <v>245</v>
      </c>
      <c r="C246" s="8">
        <v>7.9</v>
      </c>
      <c r="D246" s="8">
        <f t="shared" si="55"/>
        <v>-0.19999999999999929</v>
      </c>
      <c r="G246" s="8">
        <v>4.8</v>
      </c>
      <c r="H246" s="8">
        <f t="shared" si="61"/>
        <v>9.9999999999999645E-2</v>
      </c>
      <c r="I246" s="8">
        <v>1887</v>
      </c>
      <c r="J246" s="8">
        <f t="shared" si="58"/>
        <v>-5.795574288724974E-3</v>
      </c>
      <c r="M246" s="8">
        <v>2328.3000000000002</v>
      </c>
      <c r="N246" s="8">
        <f t="shared" si="62"/>
        <v>8.429190145764448E-2</v>
      </c>
      <c r="S246" s="8">
        <f>Regressões!$C$25+Regressões!$C$26*'Plan Cálculo'!G246</f>
        <v>7.9782355054645233</v>
      </c>
      <c r="T246" s="8">
        <f t="shared" si="63"/>
        <v>5.6136112237337166E-2</v>
      </c>
      <c r="U246" s="8">
        <f>Regressões!$C$35+Regressões!$C$36*'Plan Cálculo'!M246</f>
        <v>2004.7896853658783</v>
      </c>
      <c r="V246" s="8">
        <f t="shared" si="59"/>
        <v>7.0272980880638408E-2</v>
      </c>
      <c r="W246" s="12">
        <f t="shared" si="68"/>
        <v>7.9391177527322618</v>
      </c>
      <c r="X246" s="8">
        <f t="shared" si="69"/>
        <v>-7.1931943881331506E-2</v>
      </c>
      <c r="Y246" s="8">
        <f t="shared" si="70"/>
        <v>6.8927451684881751</v>
      </c>
      <c r="Z246" s="8">
        <f t="shared" si="71"/>
        <v>-1.4621295920886901E-2</v>
      </c>
      <c r="AA246" s="62">
        <f t="shared" si="65"/>
        <v>1945.8948426829393</v>
      </c>
      <c r="AB246" s="8">
        <f t="shared" si="72"/>
        <v>3.1988150824971293E-2</v>
      </c>
      <c r="AC246" s="8">
        <f t="shared" si="64"/>
        <v>2073.3632284552928</v>
      </c>
      <c r="AD246" s="8">
        <f t="shared" si="73"/>
        <v>5.0964691055409884E-2</v>
      </c>
    </row>
    <row r="247" spans="1:30">
      <c r="A247" s="4">
        <v>41974</v>
      </c>
      <c r="B247" s="3">
        <v>246</v>
      </c>
      <c r="C247" s="8">
        <v>8</v>
      </c>
      <c r="D247" s="8">
        <f t="shared" si="55"/>
        <v>9.9999999999999645E-2</v>
      </c>
      <c r="G247" s="8">
        <v>4.3</v>
      </c>
      <c r="H247" s="8">
        <f t="shared" si="61"/>
        <v>-0.5</v>
      </c>
      <c r="I247" s="8">
        <v>1903</v>
      </c>
      <c r="J247" s="8">
        <f t="shared" si="58"/>
        <v>8.4790673025967149E-3</v>
      </c>
      <c r="M247" s="8">
        <v>2625.9</v>
      </c>
      <c r="N247" s="8">
        <f t="shared" si="62"/>
        <v>0.12781858007988656</v>
      </c>
      <c r="S247" s="8">
        <f>Regressões!$C$25+Regressões!$C$26*'Plan Cálculo'!G247</f>
        <v>7.6975549442778348</v>
      </c>
      <c r="T247" s="8">
        <f t="shared" si="63"/>
        <v>-0.28068056118668849</v>
      </c>
      <c r="U247" s="8">
        <f>Regressões!$C$35+Regressões!$C$36*'Plan Cálculo'!M247</f>
        <v>2221.2194491936903</v>
      </c>
      <c r="V247" s="8">
        <f t="shared" si="59"/>
        <v>0.1079563434547066</v>
      </c>
      <c r="W247" s="12">
        <f t="shared" si="68"/>
        <v>7.8487774721389174</v>
      </c>
      <c r="X247" s="8">
        <f t="shared" si="69"/>
        <v>-9.0340280593344424E-2</v>
      </c>
      <c r="Y247" s="8">
        <f t="shared" si="70"/>
        <v>6.6658516480926115</v>
      </c>
      <c r="Z247" s="8">
        <f t="shared" si="71"/>
        <v>-0.22689352039556354</v>
      </c>
      <c r="AA247" s="62">
        <f t="shared" si="65"/>
        <v>2062.1097245968449</v>
      </c>
      <c r="AB247" s="8">
        <f t="shared" si="72"/>
        <v>5.9723104951381736E-2</v>
      </c>
      <c r="AC247" s="8">
        <f t="shared" si="64"/>
        <v>2250.0398163978966</v>
      </c>
      <c r="AD247" s="8">
        <f t="shared" si="73"/>
        <v>8.5212559728008841E-2</v>
      </c>
    </row>
    <row r="248" spans="1:30">
      <c r="A248" s="4">
        <v>42005</v>
      </c>
      <c r="B248" s="3">
        <v>247</v>
      </c>
      <c r="C248" s="8">
        <v>7.9</v>
      </c>
      <c r="D248" s="8">
        <f t="shared" si="55"/>
        <v>-9.9999999999999645E-2</v>
      </c>
      <c r="G248" s="8">
        <v>5.3</v>
      </c>
      <c r="H248" s="8">
        <f t="shared" si="61"/>
        <v>1</v>
      </c>
      <c r="I248" s="8">
        <v>1849</v>
      </c>
      <c r="J248" s="8">
        <f t="shared" si="58"/>
        <v>-2.8376248029427221E-2</v>
      </c>
      <c r="M248" s="8">
        <v>2166</v>
      </c>
      <c r="N248" s="8">
        <f t="shared" si="62"/>
        <v>-0.17513995201645152</v>
      </c>
      <c r="S248" s="8">
        <f>Regressões!$C$25+Regressões!$C$26*'Plan Cálculo'!G248</f>
        <v>8.2589160666512118</v>
      </c>
      <c r="T248" s="8">
        <f t="shared" si="63"/>
        <v>0.56136112237337699</v>
      </c>
      <c r="U248" s="8">
        <f>Regressões!$C$35+Regressões!$C$36*'Plan Cálculo'!M248</f>
        <v>1886.7569210202669</v>
      </c>
      <c r="V248" s="8">
        <f t="shared" si="59"/>
        <v>-0.15057608481450779</v>
      </c>
      <c r="W248" s="12">
        <f t="shared" si="68"/>
        <v>8.0794580333256061</v>
      </c>
      <c r="X248" s="8">
        <f t="shared" si="69"/>
        <v>0.23068056118668867</v>
      </c>
      <c r="Y248" s="8">
        <f t="shared" si="70"/>
        <v>7.152972022217071</v>
      </c>
      <c r="Z248" s="8">
        <f t="shared" si="71"/>
        <v>0.48712037412445941</v>
      </c>
      <c r="AA248" s="62">
        <f t="shared" si="65"/>
        <v>1867.8784605101334</v>
      </c>
      <c r="AB248" s="8">
        <f t="shared" si="72"/>
        <v>-9.4190557257899973E-2</v>
      </c>
      <c r="AC248" s="8">
        <f t="shared" si="64"/>
        <v>1967.2523070067557</v>
      </c>
      <c r="AD248" s="8">
        <f t="shared" si="73"/>
        <v>-0.12568111343196464</v>
      </c>
    </row>
    <row r="249" spans="1:30">
      <c r="A249" s="4">
        <v>42036</v>
      </c>
      <c r="B249" s="3">
        <v>248</v>
      </c>
      <c r="C249" s="8">
        <v>8.6999999999999993</v>
      </c>
      <c r="D249" s="8">
        <f t="shared" si="55"/>
        <v>0.79999999999999893</v>
      </c>
      <c r="G249" s="8">
        <v>5.9</v>
      </c>
      <c r="H249" s="8">
        <f t="shared" si="61"/>
        <v>0.60000000000000053</v>
      </c>
      <c r="I249" s="8">
        <v>1861</v>
      </c>
      <c r="J249" s="8">
        <f t="shared" si="58"/>
        <v>6.4899945916711737E-3</v>
      </c>
      <c r="M249" s="8">
        <v>2135.1999999999998</v>
      </c>
      <c r="N249" s="8">
        <f t="shared" si="62"/>
        <v>-1.4219759926131201E-2</v>
      </c>
      <c r="S249" s="8">
        <f>Regressões!$C$25+Regressões!$C$26*'Plan Cálculo'!G249</f>
        <v>8.5957327400752384</v>
      </c>
      <c r="T249" s="8">
        <f t="shared" si="63"/>
        <v>0.33681667342402655</v>
      </c>
      <c r="U249" s="8">
        <f>Regressões!$C$35+Regressões!$C$36*'Plan Cálculo'!M249</f>
        <v>1864.3576040649689</v>
      </c>
      <c r="V249" s="8">
        <f t="shared" si="59"/>
        <v>-1.1871861555533885E-2</v>
      </c>
      <c r="W249" s="12">
        <f t="shared" si="68"/>
        <v>8.6478663700376188</v>
      </c>
      <c r="X249" s="8">
        <f t="shared" si="69"/>
        <v>0.56840833671201274</v>
      </c>
      <c r="Y249" s="8">
        <f t="shared" si="70"/>
        <v>7.7319109133584121</v>
      </c>
      <c r="Z249" s="8">
        <f t="shared" si="71"/>
        <v>0.57893889114134112</v>
      </c>
      <c r="AA249" s="62">
        <f t="shared" si="65"/>
        <v>1862.6788020324843</v>
      </c>
      <c r="AB249" s="8">
        <f t="shared" si="72"/>
        <v>-2.7837242023921824E-3</v>
      </c>
      <c r="AC249" s="8">
        <f t="shared" si="64"/>
        <v>1953.5192013549895</v>
      </c>
      <c r="AD249" s="8">
        <f t="shared" si="73"/>
        <v>-6.9808562952769476E-3</v>
      </c>
    </row>
    <row r="250" spans="1:30">
      <c r="A250" s="4">
        <v>42064</v>
      </c>
      <c r="B250" s="3">
        <v>249</v>
      </c>
      <c r="C250" s="8">
        <v>9.4</v>
      </c>
      <c r="D250" s="8">
        <f t="shared" si="55"/>
        <v>0.70000000000000107</v>
      </c>
      <c r="G250" s="8">
        <v>6.2</v>
      </c>
      <c r="H250" s="8">
        <f t="shared" si="61"/>
        <v>0.29999999999999982</v>
      </c>
      <c r="I250" s="8">
        <v>1896</v>
      </c>
      <c r="J250" s="8">
        <f t="shared" si="58"/>
        <v>1.8807092960773777E-2</v>
      </c>
      <c r="M250" s="8">
        <v>2139.1999999999998</v>
      </c>
      <c r="N250" s="8">
        <f t="shared" si="62"/>
        <v>1.8733608092918698E-3</v>
      </c>
      <c r="S250" s="8">
        <f>Regressões!$C$25+Regressões!$C$26*'Plan Cálculo'!G250</f>
        <v>8.7641410767872507</v>
      </c>
      <c r="T250" s="8">
        <f t="shared" si="63"/>
        <v>0.16840833671201239</v>
      </c>
      <c r="U250" s="8">
        <f>Regressões!$C$35+Regressões!$C$36*'Plan Cálculo'!M250</f>
        <v>1867.2666062669557</v>
      </c>
      <c r="V250" s="8">
        <f t="shared" si="59"/>
        <v>1.5603241543597397E-3</v>
      </c>
      <c r="W250" s="12">
        <f t="shared" si="68"/>
        <v>9.0820705383936264</v>
      </c>
      <c r="X250" s="8">
        <f t="shared" si="69"/>
        <v>0.43420416835600761</v>
      </c>
      <c r="Y250" s="8">
        <f t="shared" si="70"/>
        <v>8.1213803589290841</v>
      </c>
      <c r="Z250" s="8">
        <f t="shared" si="71"/>
        <v>0.38946944557067198</v>
      </c>
      <c r="AA250" s="62">
        <f t="shared" si="65"/>
        <v>1881.633303133478</v>
      </c>
      <c r="AB250" s="8">
        <f t="shared" si="72"/>
        <v>1.0175936441812302E-2</v>
      </c>
      <c r="AC250" s="8">
        <f t="shared" si="64"/>
        <v>1967.488868755652</v>
      </c>
      <c r="AD250" s="8">
        <f t="shared" si="73"/>
        <v>7.1510264096574716E-3</v>
      </c>
    </row>
    <row r="252" spans="1:30">
      <c r="M252" s="27"/>
      <c r="N252" s="27"/>
      <c r="O252" s="27"/>
      <c r="P252" s="27"/>
      <c r="Q252" s="27"/>
      <c r="R252" s="27"/>
      <c r="S252" s="27"/>
      <c r="T252" s="27"/>
      <c r="U252" s="27"/>
      <c r="V252" s="27"/>
    </row>
  </sheetData>
  <pageMargins left="0.511811024" right="0.511811024" top="0.78740157499999996" bottom="0.78740157499999996" header="0.31496062000000002" footer="0.31496062000000002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AG95"/>
  <sheetViews>
    <sheetView workbookViewId="0">
      <pane xSplit="2" ySplit="2" topLeftCell="R3" activePane="bottomRight" state="frozen"/>
      <selection activeCell="AA1" sqref="AA1"/>
      <selection pane="topRight" activeCell="AA1" sqref="AA1"/>
      <selection pane="bottomLeft" activeCell="AA1" sqref="AA1"/>
      <selection pane="bottomRight" activeCell="AF2" sqref="AF2"/>
    </sheetView>
  </sheetViews>
  <sheetFormatPr defaultColWidth="8.875" defaultRowHeight="15.75"/>
  <cols>
    <col min="1" max="1" width="8.875" style="7"/>
  </cols>
  <sheetData>
    <row r="1" spans="1:33" ht="16.5" customHeight="1" thickBot="1">
      <c r="A1" s="144" t="s">
        <v>26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5"/>
      <c r="AA1" s="145"/>
      <c r="AB1" s="145"/>
      <c r="AC1" s="144"/>
      <c r="AD1" s="144"/>
      <c r="AE1" s="144"/>
      <c r="AF1" s="144"/>
      <c r="AG1" s="1"/>
    </row>
    <row r="2" spans="1:33" s="9" customFormat="1" ht="48" customHeight="1">
      <c r="A2" s="146"/>
      <c r="B2" s="147"/>
      <c r="C2" s="93" t="s">
        <v>0</v>
      </c>
      <c r="D2" s="68" t="s">
        <v>34</v>
      </c>
      <c r="E2" s="68" t="s">
        <v>33</v>
      </c>
      <c r="F2" s="68" t="s">
        <v>20</v>
      </c>
      <c r="G2" s="68" t="s">
        <v>32</v>
      </c>
      <c r="H2" s="68" t="s">
        <v>36</v>
      </c>
      <c r="I2" s="68" t="s">
        <v>37</v>
      </c>
      <c r="J2" s="68" t="s">
        <v>35</v>
      </c>
      <c r="K2" s="68" t="s">
        <v>31</v>
      </c>
      <c r="L2" s="68" t="s">
        <v>21</v>
      </c>
      <c r="M2" s="68" t="s">
        <v>2</v>
      </c>
      <c r="N2" s="68" t="s">
        <v>22</v>
      </c>
      <c r="O2" s="68" t="s">
        <v>30</v>
      </c>
      <c r="P2" s="68" t="s">
        <v>23</v>
      </c>
      <c r="Q2" s="68" t="s">
        <v>16</v>
      </c>
      <c r="R2" s="68" t="s">
        <v>38</v>
      </c>
      <c r="S2" s="68" t="s">
        <v>17</v>
      </c>
      <c r="T2" s="68" t="s">
        <v>39</v>
      </c>
      <c r="U2" s="68" t="s">
        <v>18</v>
      </c>
      <c r="V2" s="68" t="s">
        <v>24</v>
      </c>
      <c r="W2" s="68" t="s">
        <v>19</v>
      </c>
      <c r="X2" s="68" t="s">
        <v>25</v>
      </c>
      <c r="Y2" s="68" t="s">
        <v>281</v>
      </c>
      <c r="Z2" s="68" t="s">
        <v>40</v>
      </c>
      <c r="AA2" s="68" t="s">
        <v>282</v>
      </c>
      <c r="AB2" s="68" t="s">
        <v>283</v>
      </c>
      <c r="AC2" s="68" t="s">
        <v>66</v>
      </c>
      <c r="AD2" s="68" t="s">
        <v>285</v>
      </c>
      <c r="AE2" s="68" t="s">
        <v>284</v>
      </c>
      <c r="AF2" s="69" t="s">
        <v>286</v>
      </c>
      <c r="AG2" s="1"/>
    </row>
    <row r="3" spans="1:33" ht="24">
      <c r="A3" s="140" t="s">
        <v>0</v>
      </c>
      <c r="B3" s="90" t="s">
        <v>27</v>
      </c>
      <c r="C3" s="94">
        <v>1</v>
      </c>
      <c r="D3" s="72" t="s">
        <v>83</v>
      </c>
      <c r="E3" s="72" t="s">
        <v>84</v>
      </c>
      <c r="F3" s="73">
        <v>-3.4023378604022471E-2</v>
      </c>
      <c r="G3" s="72" t="s">
        <v>85</v>
      </c>
      <c r="H3" s="73">
        <v>-5.9473194132135809E-2</v>
      </c>
      <c r="I3" s="72" t="s">
        <v>86</v>
      </c>
      <c r="J3" s="73">
        <v>2.2245327520565569E-2</v>
      </c>
      <c r="K3" s="72" t="s">
        <v>87</v>
      </c>
      <c r="L3" s="73">
        <v>-5.2874089016566629E-2</v>
      </c>
      <c r="M3" s="72" t="s">
        <v>88</v>
      </c>
      <c r="N3" s="73">
        <v>-0.12770891326832859</v>
      </c>
      <c r="O3" s="72" t="s">
        <v>89</v>
      </c>
      <c r="P3" s="73">
        <v>2.763362740875883E-2</v>
      </c>
      <c r="Q3" s="72" t="s">
        <v>90</v>
      </c>
      <c r="R3" s="73">
        <v>-6.3130896285289312E-2</v>
      </c>
      <c r="S3" s="72" t="s">
        <v>88</v>
      </c>
      <c r="T3" s="73">
        <v>-9.0896763284223966E-3</v>
      </c>
      <c r="U3" s="72" t="s">
        <v>86</v>
      </c>
      <c r="V3" s="73">
        <v>2.3716314878150683E-2</v>
      </c>
      <c r="W3" s="72" t="s">
        <v>91</v>
      </c>
      <c r="X3" s="73">
        <v>1.3116853317178675E-3</v>
      </c>
      <c r="Y3" s="72" t="s">
        <v>92</v>
      </c>
      <c r="Z3" s="73">
        <v>-6.0494955489901477E-2</v>
      </c>
      <c r="AA3" s="72" t="s">
        <v>93</v>
      </c>
      <c r="AB3" s="73">
        <v>-5.1693981736628418E-2</v>
      </c>
      <c r="AC3" s="72" t="s">
        <v>94</v>
      </c>
      <c r="AD3" s="73">
        <v>3.2374345321875796E-2</v>
      </c>
      <c r="AE3" s="72" t="s">
        <v>95</v>
      </c>
      <c r="AF3" s="84">
        <v>1.5517479217053447E-2</v>
      </c>
      <c r="AG3" s="1"/>
    </row>
    <row r="4" spans="1:33" ht="24">
      <c r="A4" s="140"/>
      <c r="B4" s="90" t="s">
        <v>28</v>
      </c>
      <c r="C4" s="95"/>
      <c r="D4" s="74">
        <v>0</v>
      </c>
      <c r="E4" s="73">
        <v>4.4942965847420844E-11</v>
      </c>
      <c r="F4" s="73">
        <v>0.59993919892886394</v>
      </c>
      <c r="G4" s="73">
        <v>2.7125367161594937E-12</v>
      </c>
      <c r="H4" s="73">
        <v>0.55668310476513361</v>
      </c>
      <c r="I4" s="73">
        <v>1.704841736020399E-84</v>
      </c>
      <c r="J4" s="73">
        <v>0.7884186257368091</v>
      </c>
      <c r="K4" s="73">
        <v>1.0249434181658546E-80</v>
      </c>
      <c r="L4" s="73">
        <v>0.46287976382187135</v>
      </c>
      <c r="M4" s="73">
        <v>4.0974785250985073E-36</v>
      </c>
      <c r="N4" s="73">
        <v>0.2054325856341154</v>
      </c>
      <c r="O4" s="73">
        <v>1.4711361869465835E-80</v>
      </c>
      <c r="P4" s="73">
        <v>0.73883927919347814</v>
      </c>
      <c r="Q4" s="73">
        <v>3.2416734634268682E-12</v>
      </c>
      <c r="R4" s="73">
        <v>0.53263103807893986</v>
      </c>
      <c r="S4" s="73">
        <v>4.0600213944874389E-36</v>
      </c>
      <c r="T4" s="73">
        <v>0.92848126657347474</v>
      </c>
      <c r="U4" s="73">
        <v>4.7543069214575671E-85</v>
      </c>
      <c r="V4" s="73">
        <v>0.77478980224480287</v>
      </c>
      <c r="W4" s="73">
        <v>7.9765927720972372E-48</v>
      </c>
      <c r="X4" s="73">
        <v>0.98950836646275797</v>
      </c>
      <c r="Y4" s="73">
        <v>2.7935321434409843E-14</v>
      </c>
      <c r="Z4" s="73">
        <v>0.35074465990994086</v>
      </c>
      <c r="AA4" s="73">
        <v>1.1825643472535133E-4</v>
      </c>
      <c r="AB4" s="73">
        <v>0.42533963304995837</v>
      </c>
      <c r="AC4" s="73">
        <v>5.0372399753608263E-94</v>
      </c>
      <c r="AD4" s="73">
        <v>0.6177416439524358</v>
      </c>
      <c r="AE4" s="73">
        <v>1.5510478297224188E-103</v>
      </c>
      <c r="AF4" s="84">
        <v>0.81098533056577304</v>
      </c>
      <c r="AG4" s="1"/>
    </row>
    <row r="5" spans="1:33">
      <c r="A5" s="140"/>
      <c r="B5" s="90" t="s">
        <v>29</v>
      </c>
      <c r="C5" s="94">
        <v>241</v>
      </c>
      <c r="D5" s="71">
        <v>241</v>
      </c>
      <c r="E5" s="71">
        <v>241</v>
      </c>
      <c r="F5" s="71">
        <v>240</v>
      </c>
      <c r="G5" s="71">
        <v>101</v>
      </c>
      <c r="H5" s="71">
        <v>100</v>
      </c>
      <c r="I5" s="71">
        <v>149</v>
      </c>
      <c r="J5" s="71">
        <v>148</v>
      </c>
      <c r="K5" s="71">
        <v>196</v>
      </c>
      <c r="L5" s="71">
        <v>195</v>
      </c>
      <c r="M5" s="71">
        <v>101</v>
      </c>
      <c r="N5" s="71">
        <v>100</v>
      </c>
      <c r="O5" s="71">
        <v>149</v>
      </c>
      <c r="P5" s="71">
        <v>148</v>
      </c>
      <c r="Q5" s="71">
        <v>101</v>
      </c>
      <c r="R5" s="71">
        <v>100</v>
      </c>
      <c r="S5" s="71">
        <v>101</v>
      </c>
      <c r="T5" s="71">
        <v>100</v>
      </c>
      <c r="U5" s="71">
        <v>149</v>
      </c>
      <c r="V5" s="71">
        <v>148</v>
      </c>
      <c r="W5" s="71">
        <v>104</v>
      </c>
      <c r="X5" s="71">
        <v>103</v>
      </c>
      <c r="Y5" s="71">
        <v>241</v>
      </c>
      <c r="Z5" s="71">
        <v>240</v>
      </c>
      <c r="AA5" s="71">
        <v>241</v>
      </c>
      <c r="AB5" s="71">
        <v>240</v>
      </c>
      <c r="AC5" s="71">
        <v>241</v>
      </c>
      <c r="AD5" s="71">
        <v>240</v>
      </c>
      <c r="AE5" s="71">
        <v>241</v>
      </c>
      <c r="AF5" s="85">
        <v>240</v>
      </c>
      <c r="AG5" s="1"/>
    </row>
    <row r="6" spans="1:33" ht="24">
      <c r="A6" s="140" t="s">
        <v>34</v>
      </c>
      <c r="B6" s="90" t="s">
        <v>27</v>
      </c>
      <c r="C6" s="96" t="s">
        <v>83</v>
      </c>
      <c r="D6" s="71">
        <v>1</v>
      </c>
      <c r="E6" s="72" t="s">
        <v>84</v>
      </c>
      <c r="F6" s="73">
        <v>-3.4014971264933108E-2</v>
      </c>
      <c r="G6" s="72" t="s">
        <v>96</v>
      </c>
      <c r="H6" s="73">
        <v>-5.9506383624141665E-2</v>
      </c>
      <c r="I6" s="72" t="s">
        <v>86</v>
      </c>
      <c r="J6" s="73">
        <v>2.2144528920622748E-2</v>
      </c>
      <c r="K6" s="72" t="s">
        <v>87</v>
      </c>
      <c r="L6" s="73">
        <v>-5.2862138114959593E-2</v>
      </c>
      <c r="M6" s="72" t="s">
        <v>88</v>
      </c>
      <c r="N6" s="73">
        <v>-0.12763587750830863</v>
      </c>
      <c r="O6" s="72" t="s">
        <v>89</v>
      </c>
      <c r="P6" s="73">
        <v>2.7686085276336633E-2</v>
      </c>
      <c r="Q6" s="72" t="s">
        <v>90</v>
      </c>
      <c r="R6" s="73">
        <v>-6.3174792544572034E-2</v>
      </c>
      <c r="S6" s="72" t="s">
        <v>88</v>
      </c>
      <c r="T6" s="73">
        <v>-9.0154883901608189E-3</v>
      </c>
      <c r="U6" s="72" t="s">
        <v>86</v>
      </c>
      <c r="V6" s="73">
        <v>2.361438743217318E-2</v>
      </c>
      <c r="W6" s="72" t="s">
        <v>91</v>
      </c>
      <c r="X6" s="73">
        <v>1.3846750334400543E-3</v>
      </c>
      <c r="Y6" s="72" t="s">
        <v>92</v>
      </c>
      <c r="Z6" s="73">
        <v>-6.0509312339056626E-2</v>
      </c>
      <c r="AA6" s="72" t="s">
        <v>93</v>
      </c>
      <c r="AB6" s="73">
        <v>-5.1716365878508835E-2</v>
      </c>
      <c r="AC6" s="72" t="s">
        <v>94</v>
      </c>
      <c r="AD6" s="73">
        <v>3.2402113468105724E-2</v>
      </c>
      <c r="AE6" s="72" t="s">
        <v>95</v>
      </c>
      <c r="AF6" s="84">
        <v>1.5546889033741814E-2</v>
      </c>
      <c r="AG6" s="1"/>
    </row>
    <row r="7" spans="1:33" ht="24">
      <c r="A7" s="140"/>
      <c r="B7" s="90" t="s">
        <v>28</v>
      </c>
      <c r="C7" s="97">
        <v>0</v>
      </c>
      <c r="D7" s="70"/>
      <c r="E7" s="73">
        <v>4.5404953643373806E-11</v>
      </c>
      <c r="F7" s="73">
        <v>0.60002937441395421</v>
      </c>
      <c r="G7" s="73">
        <v>2.6613887069468141E-12</v>
      </c>
      <c r="H7" s="73">
        <v>0.55646253815347446</v>
      </c>
      <c r="I7" s="73">
        <v>1.8473842458929697E-84</v>
      </c>
      <c r="J7" s="73">
        <v>0.78935493613624796</v>
      </c>
      <c r="K7" s="73">
        <v>1.030353336000486E-80</v>
      </c>
      <c r="L7" s="73">
        <v>0.46298103130142976</v>
      </c>
      <c r="M7" s="73">
        <v>4.1952013509438569E-36</v>
      </c>
      <c r="N7" s="73">
        <v>0.20569403278401671</v>
      </c>
      <c r="O7" s="73">
        <v>1.50252186558271E-80</v>
      </c>
      <c r="P7" s="73">
        <v>0.73836147357227266</v>
      </c>
      <c r="Q7" s="73">
        <v>3.181487268190308E-12</v>
      </c>
      <c r="R7" s="73">
        <v>0.53234556429027069</v>
      </c>
      <c r="S7" s="73">
        <v>4.1568718096765713E-36</v>
      </c>
      <c r="T7" s="73">
        <v>0.92906346378600491</v>
      </c>
      <c r="U7" s="73">
        <v>5.1478769569174027E-85</v>
      </c>
      <c r="V7" s="73">
        <v>0.77573201020901195</v>
      </c>
      <c r="W7" s="73">
        <v>8.1390096393895E-48</v>
      </c>
      <c r="X7" s="73">
        <v>0.98892458770894542</v>
      </c>
      <c r="Y7" s="73">
        <v>2.8205232173462859E-14</v>
      </c>
      <c r="Z7" s="73">
        <v>0.35063013547278021</v>
      </c>
      <c r="AA7" s="73">
        <v>1.1873588137360692E-4</v>
      </c>
      <c r="AB7" s="73">
        <v>0.4251389433901418</v>
      </c>
      <c r="AC7" s="73">
        <v>5.076762577736866E-94</v>
      </c>
      <c r="AD7" s="73">
        <v>0.6174399731261625</v>
      </c>
      <c r="AE7" s="73">
        <v>1.5681025639456508E-103</v>
      </c>
      <c r="AF7" s="84">
        <v>0.81063385109936392</v>
      </c>
      <c r="AG7" s="1"/>
    </row>
    <row r="8" spans="1:33">
      <c r="A8" s="140"/>
      <c r="B8" s="90" t="s">
        <v>29</v>
      </c>
      <c r="C8" s="94">
        <v>241</v>
      </c>
      <c r="D8" s="71">
        <v>241</v>
      </c>
      <c r="E8" s="71">
        <v>241</v>
      </c>
      <c r="F8" s="71">
        <v>240</v>
      </c>
      <c r="G8" s="71">
        <v>101</v>
      </c>
      <c r="H8" s="71">
        <v>100</v>
      </c>
      <c r="I8" s="71">
        <v>149</v>
      </c>
      <c r="J8" s="71">
        <v>148</v>
      </c>
      <c r="K8" s="71">
        <v>196</v>
      </c>
      <c r="L8" s="71">
        <v>195</v>
      </c>
      <c r="M8" s="71">
        <v>101</v>
      </c>
      <c r="N8" s="71">
        <v>100</v>
      </c>
      <c r="O8" s="71">
        <v>149</v>
      </c>
      <c r="P8" s="71">
        <v>148</v>
      </c>
      <c r="Q8" s="71">
        <v>101</v>
      </c>
      <c r="R8" s="71">
        <v>100</v>
      </c>
      <c r="S8" s="71">
        <v>101</v>
      </c>
      <c r="T8" s="71">
        <v>100</v>
      </c>
      <c r="U8" s="71">
        <v>149</v>
      </c>
      <c r="V8" s="71">
        <v>148</v>
      </c>
      <c r="W8" s="71">
        <v>104</v>
      </c>
      <c r="X8" s="71">
        <v>103</v>
      </c>
      <c r="Y8" s="71">
        <v>241</v>
      </c>
      <c r="Z8" s="71">
        <v>240</v>
      </c>
      <c r="AA8" s="71">
        <v>241</v>
      </c>
      <c r="AB8" s="71">
        <v>240</v>
      </c>
      <c r="AC8" s="71">
        <v>241</v>
      </c>
      <c r="AD8" s="71">
        <v>240</v>
      </c>
      <c r="AE8" s="71">
        <v>241</v>
      </c>
      <c r="AF8" s="85">
        <v>240</v>
      </c>
      <c r="AG8" s="1"/>
    </row>
    <row r="9" spans="1:33" ht="24">
      <c r="A9" s="143" t="s">
        <v>33</v>
      </c>
      <c r="B9" s="90" t="s">
        <v>27</v>
      </c>
      <c r="C9" s="96" t="s">
        <v>84</v>
      </c>
      <c r="D9" s="72" t="s">
        <v>84</v>
      </c>
      <c r="E9" s="71">
        <v>1</v>
      </c>
      <c r="F9" s="72" t="s">
        <v>97</v>
      </c>
      <c r="G9" s="75" t="s">
        <v>263</v>
      </c>
      <c r="H9" s="73">
        <v>-6.6566841808948174E-2</v>
      </c>
      <c r="I9" s="75" t="s">
        <v>262</v>
      </c>
      <c r="J9" s="73">
        <v>5.9215182822873243E-3</v>
      </c>
      <c r="K9" s="72" t="s">
        <v>100</v>
      </c>
      <c r="L9" s="73">
        <v>-2.3241888156732841E-2</v>
      </c>
      <c r="M9" s="72" t="s">
        <v>101</v>
      </c>
      <c r="N9" s="73">
        <v>-0.17068975430319591</v>
      </c>
      <c r="O9" s="72" t="s">
        <v>102</v>
      </c>
      <c r="P9" s="73">
        <v>-6.6198466493680122E-2</v>
      </c>
      <c r="Q9" s="75" t="s">
        <v>265</v>
      </c>
      <c r="R9" s="73">
        <v>-7.5983217906597997E-2</v>
      </c>
      <c r="S9" s="72" t="s">
        <v>101</v>
      </c>
      <c r="T9" s="73">
        <v>-1.853634038345474E-3</v>
      </c>
      <c r="U9" s="75" t="s">
        <v>267</v>
      </c>
      <c r="V9" s="73">
        <v>1.7076940155119722E-3</v>
      </c>
      <c r="W9" s="72" t="s">
        <v>105</v>
      </c>
      <c r="X9" s="73">
        <v>-4.6683474888963843E-2</v>
      </c>
      <c r="Y9" s="76" t="s">
        <v>269</v>
      </c>
      <c r="Z9" s="73">
        <v>9.9037702341113254E-2</v>
      </c>
      <c r="AA9" s="75" t="s">
        <v>271</v>
      </c>
      <c r="AB9" s="73">
        <v>7.4059379195771533E-2</v>
      </c>
      <c r="AC9" s="72" t="s">
        <v>108</v>
      </c>
      <c r="AD9" s="72" t="s">
        <v>109</v>
      </c>
      <c r="AE9" s="72" t="s">
        <v>110</v>
      </c>
      <c r="AF9" s="86" t="s">
        <v>111</v>
      </c>
      <c r="AG9" s="1"/>
    </row>
    <row r="10" spans="1:33" ht="24">
      <c r="A10" s="143"/>
      <c r="B10" s="90" t="s">
        <v>28</v>
      </c>
      <c r="C10" s="98">
        <v>4.4942965847420844E-11</v>
      </c>
      <c r="D10" s="73">
        <v>4.5404953643373806E-11</v>
      </c>
      <c r="E10" s="70"/>
      <c r="F10" s="73">
        <v>2.2935189044661245E-2</v>
      </c>
      <c r="G10" s="77">
        <v>1.096531563555221E-30</v>
      </c>
      <c r="H10" s="73">
        <v>0.51051901954326351</v>
      </c>
      <c r="I10" s="77">
        <v>4.633742968903328E-61</v>
      </c>
      <c r="J10" s="73">
        <v>0.94305697225480678</v>
      </c>
      <c r="K10" s="73">
        <v>1.5897195732326209E-2</v>
      </c>
      <c r="L10" s="73">
        <v>0.74706467037744329</v>
      </c>
      <c r="M10" s="73">
        <v>1.1516768275614914E-17</v>
      </c>
      <c r="N10" s="73">
        <v>8.9522482813889859E-2</v>
      </c>
      <c r="O10" s="73">
        <v>8.2181768028566454E-39</v>
      </c>
      <c r="P10" s="73">
        <v>0.42406544220579134</v>
      </c>
      <c r="Q10" s="77">
        <v>1.9938778242062039E-30</v>
      </c>
      <c r="R10" s="73">
        <v>0.45243220972881937</v>
      </c>
      <c r="S10" s="73">
        <v>1.1507310842133654E-17</v>
      </c>
      <c r="T10" s="73">
        <v>0.98539689038021971</v>
      </c>
      <c r="U10" s="77">
        <v>1.2919212756701723E-60</v>
      </c>
      <c r="V10" s="73">
        <v>0.98356565114426064</v>
      </c>
      <c r="W10" s="73">
        <v>1.7003878164999702E-27</v>
      </c>
      <c r="X10" s="73">
        <v>0.63959954550723541</v>
      </c>
      <c r="Y10" s="78">
        <v>2.5414942342224922E-163</v>
      </c>
      <c r="Z10" s="73">
        <v>0.12600704278759781</v>
      </c>
      <c r="AA10" s="77">
        <v>3.6462330227551681E-90</v>
      </c>
      <c r="AB10" s="73">
        <v>0.25307879979142983</v>
      </c>
      <c r="AC10" s="73">
        <v>6.8858039011763676E-21</v>
      </c>
      <c r="AD10" s="73">
        <v>3.8281166075127764E-2</v>
      </c>
      <c r="AE10" s="73">
        <v>5.5434511710171333E-21</v>
      </c>
      <c r="AF10" s="84">
        <v>2.6852616226877662E-2</v>
      </c>
      <c r="AG10" s="1"/>
    </row>
    <row r="11" spans="1:33">
      <c r="A11" s="143"/>
      <c r="B11" s="90" t="s">
        <v>29</v>
      </c>
      <c r="C11" s="94">
        <v>241</v>
      </c>
      <c r="D11" s="71">
        <v>241</v>
      </c>
      <c r="E11" s="71">
        <v>241</v>
      </c>
      <c r="F11" s="71">
        <v>240</v>
      </c>
      <c r="G11" s="79">
        <v>101</v>
      </c>
      <c r="H11" s="71">
        <v>100</v>
      </c>
      <c r="I11" s="79">
        <v>149</v>
      </c>
      <c r="J11" s="71">
        <v>148</v>
      </c>
      <c r="K11" s="71">
        <v>196</v>
      </c>
      <c r="L11" s="71">
        <v>195</v>
      </c>
      <c r="M11" s="71">
        <v>101</v>
      </c>
      <c r="N11" s="71">
        <v>100</v>
      </c>
      <c r="O11" s="71">
        <v>149</v>
      </c>
      <c r="P11" s="71">
        <v>148</v>
      </c>
      <c r="Q11" s="79">
        <v>101</v>
      </c>
      <c r="R11" s="71">
        <v>100</v>
      </c>
      <c r="S11" s="71">
        <v>101</v>
      </c>
      <c r="T11" s="71">
        <v>100</v>
      </c>
      <c r="U11" s="79">
        <v>149</v>
      </c>
      <c r="V11" s="71">
        <v>148</v>
      </c>
      <c r="W11" s="71">
        <v>104</v>
      </c>
      <c r="X11" s="71">
        <v>103</v>
      </c>
      <c r="Y11" s="80">
        <v>241</v>
      </c>
      <c r="Z11" s="71">
        <v>240</v>
      </c>
      <c r="AA11" s="79">
        <v>241</v>
      </c>
      <c r="AB11" s="71">
        <v>240</v>
      </c>
      <c r="AC11" s="71">
        <v>241</v>
      </c>
      <c r="AD11" s="71">
        <v>240</v>
      </c>
      <c r="AE11" s="71">
        <v>241</v>
      </c>
      <c r="AF11" s="85">
        <v>240</v>
      </c>
      <c r="AG11" s="1"/>
    </row>
    <row r="12" spans="1:33" ht="24">
      <c r="A12" s="143" t="s">
        <v>20</v>
      </c>
      <c r="B12" s="90" t="s">
        <v>27</v>
      </c>
      <c r="C12" s="98">
        <v>-3.4023378604022471E-2</v>
      </c>
      <c r="D12" s="73">
        <v>-3.4014971264933108E-2</v>
      </c>
      <c r="E12" s="72" t="s">
        <v>97</v>
      </c>
      <c r="F12" s="71">
        <v>1</v>
      </c>
      <c r="G12" s="73">
        <v>0.18338021687282477</v>
      </c>
      <c r="H12" s="75" t="s">
        <v>264</v>
      </c>
      <c r="I12" s="73">
        <v>5.3369525345866885E-2</v>
      </c>
      <c r="J12" s="75" t="s">
        <v>261</v>
      </c>
      <c r="K12" s="73">
        <v>-8.8881890423229901E-2</v>
      </c>
      <c r="L12" s="73">
        <v>2.6902037305610919E-2</v>
      </c>
      <c r="M12" s="73">
        <v>-5.1929247178881623E-2</v>
      </c>
      <c r="N12" s="72" t="s">
        <v>114</v>
      </c>
      <c r="O12" s="73">
        <v>-2.2603529156320561E-2</v>
      </c>
      <c r="P12" s="72" t="s">
        <v>115</v>
      </c>
      <c r="Q12" s="73">
        <v>0.17501856837935242</v>
      </c>
      <c r="R12" s="75" t="s">
        <v>266</v>
      </c>
      <c r="S12" s="73">
        <v>-5.1855935277209213E-2</v>
      </c>
      <c r="T12" s="73">
        <v>-3.5681555673776122E-2</v>
      </c>
      <c r="U12" s="73">
        <v>4.9299408885311945E-2</v>
      </c>
      <c r="V12" s="75" t="s">
        <v>268</v>
      </c>
      <c r="W12" s="73">
        <v>-0.13001737970896252</v>
      </c>
      <c r="X12" s="72" t="s">
        <v>118</v>
      </c>
      <c r="Y12" s="72" t="s">
        <v>119</v>
      </c>
      <c r="Z12" s="76" t="s">
        <v>270</v>
      </c>
      <c r="AA12" s="73">
        <v>9.8683739527137229E-2</v>
      </c>
      <c r="AB12" s="75" t="s">
        <v>272</v>
      </c>
      <c r="AC12" s="73">
        <v>-3.7447553749527962E-2</v>
      </c>
      <c r="AD12" s="72" t="s">
        <v>122</v>
      </c>
      <c r="AE12" s="73">
        <v>-4.4100727142957388E-2</v>
      </c>
      <c r="AF12" s="86" t="s">
        <v>123</v>
      </c>
      <c r="AG12" s="1"/>
    </row>
    <row r="13" spans="1:33" ht="24">
      <c r="A13" s="143"/>
      <c r="B13" s="90" t="s">
        <v>28</v>
      </c>
      <c r="C13" s="98">
        <v>0.59993919892886394</v>
      </c>
      <c r="D13" s="73">
        <v>0.60002937441395421</v>
      </c>
      <c r="E13" s="73">
        <v>2.2935189044661245E-2</v>
      </c>
      <c r="F13" s="70"/>
      <c r="G13" s="73">
        <v>6.7810110275066671E-2</v>
      </c>
      <c r="H13" s="77">
        <v>4.0944587857114825E-3</v>
      </c>
      <c r="I13" s="73">
        <v>0.51799927026315107</v>
      </c>
      <c r="J13" s="77">
        <v>1.7379598601983624E-12</v>
      </c>
      <c r="K13" s="73">
        <v>0.21659414049744113</v>
      </c>
      <c r="L13" s="73">
        <v>0.70891115806406335</v>
      </c>
      <c r="M13" s="73">
        <v>0.60787431425459726</v>
      </c>
      <c r="N13" s="73">
        <v>1.8583231996043195E-2</v>
      </c>
      <c r="O13" s="73">
        <v>0.78437472260481877</v>
      </c>
      <c r="P13" s="73">
        <v>1.0398942110138915E-4</v>
      </c>
      <c r="Q13" s="73">
        <v>8.1569488978991425E-2</v>
      </c>
      <c r="R13" s="77">
        <v>3.4724195547733185E-3</v>
      </c>
      <c r="S13" s="73">
        <v>0.60838178224908412</v>
      </c>
      <c r="T13" s="73">
        <v>0.72450698419366955</v>
      </c>
      <c r="U13" s="73">
        <v>0.55045987785862671</v>
      </c>
      <c r="V13" s="77">
        <v>3.1454960580292253E-12</v>
      </c>
      <c r="W13" s="73">
        <v>0.1883458062902876</v>
      </c>
      <c r="X13" s="73">
        <v>1.0644300998341672E-2</v>
      </c>
      <c r="Y13" s="73">
        <v>4.2944548818747673E-2</v>
      </c>
      <c r="Z13" s="78">
        <v>5.4897114013093478E-64</v>
      </c>
      <c r="AA13" s="73">
        <v>0.12737291461397676</v>
      </c>
      <c r="AB13" s="77">
        <v>1.5259300436101314E-32</v>
      </c>
      <c r="AC13" s="73">
        <v>0.56373090524514535</v>
      </c>
      <c r="AD13" s="73">
        <v>2.1633625257673971E-4</v>
      </c>
      <c r="AE13" s="73">
        <v>0.49652376030211065</v>
      </c>
      <c r="AF13" s="84">
        <v>3.2092599411515998E-5</v>
      </c>
      <c r="AG13" s="1"/>
    </row>
    <row r="14" spans="1:33">
      <c r="A14" s="143"/>
      <c r="B14" s="90" t="s">
        <v>29</v>
      </c>
      <c r="C14" s="94">
        <v>240</v>
      </c>
      <c r="D14" s="71">
        <v>240</v>
      </c>
      <c r="E14" s="71">
        <v>240</v>
      </c>
      <c r="F14" s="71">
        <v>240</v>
      </c>
      <c r="G14" s="71">
        <v>100</v>
      </c>
      <c r="H14" s="79">
        <v>100</v>
      </c>
      <c r="I14" s="71">
        <v>149</v>
      </c>
      <c r="J14" s="79">
        <v>148</v>
      </c>
      <c r="K14" s="71">
        <v>195</v>
      </c>
      <c r="L14" s="71">
        <v>195</v>
      </c>
      <c r="M14" s="71">
        <v>100</v>
      </c>
      <c r="N14" s="71">
        <v>100</v>
      </c>
      <c r="O14" s="71">
        <v>149</v>
      </c>
      <c r="P14" s="71">
        <v>148</v>
      </c>
      <c r="Q14" s="71">
        <v>100</v>
      </c>
      <c r="R14" s="79">
        <v>100</v>
      </c>
      <c r="S14" s="71">
        <v>100</v>
      </c>
      <c r="T14" s="71">
        <v>100</v>
      </c>
      <c r="U14" s="71">
        <v>149</v>
      </c>
      <c r="V14" s="79">
        <v>148</v>
      </c>
      <c r="W14" s="71">
        <v>104</v>
      </c>
      <c r="X14" s="71">
        <v>103</v>
      </c>
      <c r="Y14" s="71">
        <v>240</v>
      </c>
      <c r="Z14" s="80">
        <v>240</v>
      </c>
      <c r="AA14" s="71">
        <v>240</v>
      </c>
      <c r="AB14" s="79">
        <v>240</v>
      </c>
      <c r="AC14" s="71">
        <v>240</v>
      </c>
      <c r="AD14" s="71">
        <v>240</v>
      </c>
      <c r="AE14" s="71">
        <v>240</v>
      </c>
      <c r="AF14" s="85">
        <v>240</v>
      </c>
      <c r="AG14" s="1"/>
    </row>
    <row r="15" spans="1:33" ht="24">
      <c r="A15" s="140" t="s">
        <v>32</v>
      </c>
      <c r="B15" s="90" t="s">
        <v>27</v>
      </c>
      <c r="C15" s="96" t="s">
        <v>85</v>
      </c>
      <c r="D15" s="72" t="s">
        <v>96</v>
      </c>
      <c r="E15" s="72" t="s">
        <v>98</v>
      </c>
      <c r="F15" s="73">
        <v>0.18338021687282477</v>
      </c>
      <c r="G15" s="71">
        <v>1</v>
      </c>
      <c r="H15" s="72" t="s">
        <v>124</v>
      </c>
      <c r="I15" s="72" t="s">
        <v>125</v>
      </c>
      <c r="J15" s="73">
        <v>-6.9046022083264257E-3</v>
      </c>
      <c r="K15" s="72" t="s">
        <v>126</v>
      </c>
      <c r="L15" s="73">
        <v>-0.11853176570419222</v>
      </c>
      <c r="M15" s="72" t="s">
        <v>127</v>
      </c>
      <c r="N15" s="72" t="s">
        <v>128</v>
      </c>
      <c r="O15" s="72" t="s">
        <v>129</v>
      </c>
      <c r="P15" s="72" t="s">
        <v>130</v>
      </c>
      <c r="Q15" s="72" t="s">
        <v>131</v>
      </c>
      <c r="R15" s="72" t="s">
        <v>132</v>
      </c>
      <c r="S15" s="72" t="s">
        <v>127</v>
      </c>
      <c r="T15" s="73">
        <v>-6.4609296969070987E-2</v>
      </c>
      <c r="U15" s="72" t="s">
        <v>133</v>
      </c>
      <c r="V15" s="73">
        <v>9.9903254762784416E-2</v>
      </c>
      <c r="W15" s="72" t="s">
        <v>129</v>
      </c>
      <c r="X15" s="72" t="s">
        <v>130</v>
      </c>
      <c r="Y15" s="72" t="s">
        <v>89</v>
      </c>
      <c r="Z15" s="72" t="s">
        <v>134</v>
      </c>
      <c r="AA15" s="72" t="s">
        <v>135</v>
      </c>
      <c r="AB15" s="72" t="s">
        <v>136</v>
      </c>
      <c r="AC15" s="72" t="s">
        <v>137</v>
      </c>
      <c r="AD15" s="73">
        <v>-0.18052422052497791</v>
      </c>
      <c r="AE15" s="72" t="s">
        <v>138</v>
      </c>
      <c r="AF15" s="86" t="s">
        <v>139</v>
      </c>
      <c r="AG15" s="1"/>
    </row>
    <row r="16" spans="1:33" ht="24">
      <c r="A16" s="140"/>
      <c r="B16" s="90" t="s">
        <v>28</v>
      </c>
      <c r="C16" s="98">
        <v>2.7125367161594937E-12</v>
      </c>
      <c r="D16" s="73">
        <v>2.6613887069468141E-12</v>
      </c>
      <c r="E16" s="73">
        <v>1.096531563555221E-30</v>
      </c>
      <c r="F16" s="73">
        <v>6.7810110275066671E-2</v>
      </c>
      <c r="G16" s="70"/>
      <c r="H16" s="73">
        <v>1.4825451869862172E-2</v>
      </c>
      <c r="I16" s="73">
        <v>4.8159168434883645E-2</v>
      </c>
      <c r="J16" s="73">
        <v>0.98705428231196812</v>
      </c>
      <c r="K16" s="73">
        <v>9.4486643807579403E-8</v>
      </c>
      <c r="L16" s="73">
        <v>0.24017029127734058</v>
      </c>
      <c r="M16" s="73">
        <v>3.4021367698534378E-11</v>
      </c>
      <c r="N16" s="73">
        <v>2.7822001092411325E-3</v>
      </c>
      <c r="O16" s="73">
        <v>3.8770740515754018E-3</v>
      </c>
      <c r="P16" s="74">
        <v>0</v>
      </c>
      <c r="Q16" s="73">
        <v>6.7420967316797924E-140</v>
      </c>
      <c r="R16" s="73">
        <v>1.9001180355236149E-2</v>
      </c>
      <c r="S16" s="73">
        <v>3.3984206864623473E-11</v>
      </c>
      <c r="T16" s="73">
        <v>0.52305862112065737</v>
      </c>
      <c r="U16" s="73">
        <v>4.1215143427486382E-2</v>
      </c>
      <c r="V16" s="73">
        <v>0.81392404098672755</v>
      </c>
      <c r="W16" s="73">
        <v>3.9140068716113476E-3</v>
      </c>
      <c r="X16" s="74">
        <v>0</v>
      </c>
      <c r="Y16" s="73">
        <v>6.3969925766675458E-55</v>
      </c>
      <c r="Z16" s="73">
        <v>9.6945995309644321E-3</v>
      </c>
      <c r="AA16" s="73">
        <v>4.0186083479957929E-58</v>
      </c>
      <c r="AB16" s="73">
        <v>1.066359155481415E-2</v>
      </c>
      <c r="AC16" s="73">
        <v>5.6363671091648598E-10</v>
      </c>
      <c r="AD16" s="73">
        <v>7.2281142149263761E-2</v>
      </c>
      <c r="AE16" s="73">
        <v>1.6708480097804583E-10</v>
      </c>
      <c r="AF16" s="84">
        <v>1.5765427911842417E-4</v>
      </c>
      <c r="AG16" s="1"/>
    </row>
    <row r="17" spans="1:33">
      <c r="A17" s="140"/>
      <c r="B17" s="90" t="s">
        <v>29</v>
      </c>
      <c r="C17" s="94">
        <v>101</v>
      </c>
      <c r="D17" s="71">
        <v>101</v>
      </c>
      <c r="E17" s="71">
        <v>101</v>
      </c>
      <c r="F17" s="71">
        <v>100</v>
      </c>
      <c r="G17" s="71">
        <v>101</v>
      </c>
      <c r="H17" s="71">
        <v>100</v>
      </c>
      <c r="I17" s="71">
        <v>9</v>
      </c>
      <c r="J17" s="71">
        <v>8</v>
      </c>
      <c r="K17" s="71">
        <v>101</v>
      </c>
      <c r="L17" s="71">
        <v>100</v>
      </c>
      <c r="M17" s="71">
        <v>101</v>
      </c>
      <c r="N17" s="71">
        <v>100</v>
      </c>
      <c r="O17" s="71">
        <v>9</v>
      </c>
      <c r="P17" s="71">
        <v>8</v>
      </c>
      <c r="Q17" s="71">
        <v>101</v>
      </c>
      <c r="R17" s="71">
        <v>100</v>
      </c>
      <c r="S17" s="71">
        <v>101</v>
      </c>
      <c r="T17" s="71">
        <v>100</v>
      </c>
      <c r="U17" s="71">
        <v>9</v>
      </c>
      <c r="V17" s="71">
        <v>8</v>
      </c>
      <c r="W17" s="71">
        <v>9</v>
      </c>
      <c r="X17" s="71">
        <v>8</v>
      </c>
      <c r="Y17" s="71">
        <v>101</v>
      </c>
      <c r="Z17" s="71">
        <v>100</v>
      </c>
      <c r="AA17" s="71">
        <v>101</v>
      </c>
      <c r="AB17" s="71">
        <v>100</v>
      </c>
      <c r="AC17" s="71">
        <v>101</v>
      </c>
      <c r="AD17" s="71">
        <v>100</v>
      </c>
      <c r="AE17" s="71">
        <v>101</v>
      </c>
      <c r="AF17" s="85">
        <v>100</v>
      </c>
      <c r="AG17" s="1"/>
    </row>
    <row r="18" spans="1:33" ht="24">
      <c r="A18" s="140" t="s">
        <v>36</v>
      </c>
      <c r="B18" s="90" t="s">
        <v>27</v>
      </c>
      <c r="C18" s="98">
        <v>-5.9473194132135809E-2</v>
      </c>
      <c r="D18" s="73">
        <v>-5.9506383624141665E-2</v>
      </c>
      <c r="E18" s="73">
        <v>-6.6566841808948174E-2</v>
      </c>
      <c r="F18" s="72" t="s">
        <v>112</v>
      </c>
      <c r="G18" s="72" t="s">
        <v>124</v>
      </c>
      <c r="H18" s="71">
        <v>1</v>
      </c>
      <c r="I18" s="72" t="s">
        <v>140</v>
      </c>
      <c r="J18" s="73">
        <v>4.8386836699962431E-2</v>
      </c>
      <c r="K18" s="73">
        <v>-2.6725911152247647E-2</v>
      </c>
      <c r="L18" s="72" t="s">
        <v>141</v>
      </c>
      <c r="M18" s="73">
        <v>-2.5204959163902092E-2</v>
      </c>
      <c r="N18" s="72" t="s">
        <v>142</v>
      </c>
      <c r="O18" s="72" t="s">
        <v>143</v>
      </c>
      <c r="P18" s="72" t="s">
        <v>130</v>
      </c>
      <c r="Q18" s="72" t="s">
        <v>144</v>
      </c>
      <c r="R18" s="72" t="s">
        <v>145</v>
      </c>
      <c r="S18" s="73">
        <v>-2.5169009560783506E-2</v>
      </c>
      <c r="T18" s="73">
        <v>-5.1684728754079069E-2</v>
      </c>
      <c r="U18" s="72" t="s">
        <v>146</v>
      </c>
      <c r="V18" s="73">
        <v>0.14039701254509487</v>
      </c>
      <c r="W18" s="72" t="s">
        <v>143</v>
      </c>
      <c r="X18" s="72" t="s">
        <v>130</v>
      </c>
      <c r="Y18" s="73">
        <v>7.4593958785868414E-2</v>
      </c>
      <c r="Z18" s="72" t="s">
        <v>147</v>
      </c>
      <c r="AA18" s="73">
        <v>0.10576475765848636</v>
      </c>
      <c r="AB18" s="72" t="s">
        <v>148</v>
      </c>
      <c r="AC18" s="73">
        <v>-3.9045526999343223E-2</v>
      </c>
      <c r="AD18" s="72" t="s">
        <v>149</v>
      </c>
      <c r="AE18" s="73">
        <v>-4.0093639148316214E-2</v>
      </c>
      <c r="AF18" s="86" t="s">
        <v>150</v>
      </c>
      <c r="AG18" s="1"/>
    </row>
    <row r="19" spans="1:33" ht="24">
      <c r="A19" s="140"/>
      <c r="B19" s="90" t="s">
        <v>28</v>
      </c>
      <c r="C19" s="98">
        <v>0.55668310476513361</v>
      </c>
      <c r="D19" s="73">
        <v>0.55646253815347446</v>
      </c>
      <c r="E19" s="73">
        <v>0.51051901954326351</v>
      </c>
      <c r="F19" s="73">
        <v>4.0944587857114825E-3</v>
      </c>
      <c r="G19" s="73">
        <v>1.4825451869862172E-2</v>
      </c>
      <c r="H19" s="70"/>
      <c r="I19" s="73">
        <v>2.182640924151295E-2</v>
      </c>
      <c r="J19" s="73">
        <v>0.9094161910003471</v>
      </c>
      <c r="K19" s="73">
        <v>0.79182141719495891</v>
      </c>
      <c r="L19" s="73">
        <v>2.9486117057958353E-2</v>
      </c>
      <c r="M19" s="73">
        <v>0.80342247736228523</v>
      </c>
      <c r="N19" s="73">
        <v>3.6908733102141072E-5</v>
      </c>
      <c r="O19" s="73">
        <v>4.7008617568133522E-3</v>
      </c>
      <c r="P19" s="74">
        <v>0</v>
      </c>
      <c r="Q19" s="73">
        <v>1.5393772084095349E-2</v>
      </c>
      <c r="R19" s="73">
        <v>1.4337066732643369E-120</v>
      </c>
      <c r="S19" s="73">
        <v>0.80369721026052598</v>
      </c>
      <c r="T19" s="73">
        <v>0.60956760385438424</v>
      </c>
      <c r="U19" s="73">
        <v>1.9219653118640878E-2</v>
      </c>
      <c r="V19" s="73">
        <v>0.74019440873350661</v>
      </c>
      <c r="W19" s="73">
        <v>4.7391772279432864E-3</v>
      </c>
      <c r="X19" s="74">
        <v>0</v>
      </c>
      <c r="Y19" s="73">
        <v>0.46076378473483226</v>
      </c>
      <c r="Z19" s="73">
        <v>4.2167108042116139E-27</v>
      </c>
      <c r="AA19" s="73">
        <v>0.29496534390261292</v>
      </c>
      <c r="AB19" s="73">
        <v>6.10594556402547E-40</v>
      </c>
      <c r="AC19" s="73">
        <v>0.69972373975463675</v>
      </c>
      <c r="AD19" s="73">
        <v>1.2529033737710845E-3</v>
      </c>
      <c r="AE19" s="73">
        <v>0.69206449594114972</v>
      </c>
      <c r="AF19" s="84">
        <v>2.4314419050726063E-5</v>
      </c>
      <c r="AG19" s="1"/>
    </row>
    <row r="20" spans="1:33">
      <c r="A20" s="140"/>
      <c r="B20" s="90" t="s">
        <v>29</v>
      </c>
      <c r="C20" s="94">
        <v>100</v>
      </c>
      <c r="D20" s="71">
        <v>100</v>
      </c>
      <c r="E20" s="71">
        <v>100</v>
      </c>
      <c r="F20" s="71">
        <v>100</v>
      </c>
      <c r="G20" s="71">
        <v>100</v>
      </c>
      <c r="H20" s="71">
        <v>100</v>
      </c>
      <c r="I20" s="71">
        <v>9</v>
      </c>
      <c r="J20" s="71">
        <v>8</v>
      </c>
      <c r="K20" s="71">
        <v>100</v>
      </c>
      <c r="L20" s="71">
        <v>100</v>
      </c>
      <c r="M20" s="71">
        <v>100</v>
      </c>
      <c r="N20" s="71">
        <v>100</v>
      </c>
      <c r="O20" s="71">
        <v>9</v>
      </c>
      <c r="P20" s="71">
        <v>8</v>
      </c>
      <c r="Q20" s="71">
        <v>100</v>
      </c>
      <c r="R20" s="71">
        <v>100</v>
      </c>
      <c r="S20" s="71">
        <v>100</v>
      </c>
      <c r="T20" s="71">
        <v>100</v>
      </c>
      <c r="U20" s="71">
        <v>9</v>
      </c>
      <c r="V20" s="71">
        <v>8</v>
      </c>
      <c r="W20" s="71">
        <v>9</v>
      </c>
      <c r="X20" s="71">
        <v>8</v>
      </c>
      <c r="Y20" s="71">
        <v>100</v>
      </c>
      <c r="Z20" s="71">
        <v>100</v>
      </c>
      <c r="AA20" s="71">
        <v>100</v>
      </c>
      <c r="AB20" s="71">
        <v>100</v>
      </c>
      <c r="AC20" s="71">
        <v>100</v>
      </c>
      <c r="AD20" s="71">
        <v>100</v>
      </c>
      <c r="AE20" s="71">
        <v>100</v>
      </c>
      <c r="AF20" s="85">
        <v>100</v>
      </c>
      <c r="AG20" s="1"/>
    </row>
    <row r="21" spans="1:33" ht="24">
      <c r="A21" s="140" t="s">
        <v>37</v>
      </c>
      <c r="B21" s="90" t="s">
        <v>27</v>
      </c>
      <c r="C21" s="96" t="s">
        <v>86</v>
      </c>
      <c r="D21" s="72" t="s">
        <v>86</v>
      </c>
      <c r="E21" s="72" t="s">
        <v>99</v>
      </c>
      <c r="F21" s="73">
        <v>5.3369525345866885E-2</v>
      </c>
      <c r="G21" s="72" t="s">
        <v>125</v>
      </c>
      <c r="H21" s="72" t="s">
        <v>140</v>
      </c>
      <c r="I21" s="71">
        <v>1</v>
      </c>
      <c r="J21" s="73">
        <v>7.0161834167759562E-2</v>
      </c>
      <c r="K21" s="72" t="s">
        <v>151</v>
      </c>
      <c r="L21" s="73">
        <v>1.6102595421314484E-2</v>
      </c>
      <c r="M21" s="72" t="s">
        <v>152</v>
      </c>
      <c r="N21" s="72" t="s">
        <v>130</v>
      </c>
      <c r="O21" s="72" t="s">
        <v>153</v>
      </c>
      <c r="P21" s="73">
        <v>-9.250731199040238E-2</v>
      </c>
      <c r="Q21" s="72" t="s">
        <v>154</v>
      </c>
      <c r="R21" s="72" t="s">
        <v>155</v>
      </c>
      <c r="S21" s="72" t="s">
        <v>152</v>
      </c>
      <c r="T21" s="72" t="s">
        <v>130</v>
      </c>
      <c r="U21" s="72" t="s">
        <v>83</v>
      </c>
      <c r="V21" s="73">
        <v>6.8658320177262047E-2</v>
      </c>
      <c r="W21" s="72" t="s">
        <v>156</v>
      </c>
      <c r="X21" s="73">
        <v>-9.5085319711218266E-2</v>
      </c>
      <c r="Y21" s="72" t="s">
        <v>106</v>
      </c>
      <c r="Z21" s="73">
        <v>8.6793539269068479E-2</v>
      </c>
      <c r="AA21" s="72" t="s">
        <v>157</v>
      </c>
      <c r="AB21" s="73">
        <v>0.10859180228150074</v>
      </c>
      <c r="AC21" s="72" t="s">
        <v>158</v>
      </c>
      <c r="AD21" s="73">
        <v>-0.12313043501612295</v>
      </c>
      <c r="AE21" s="72" t="s">
        <v>159</v>
      </c>
      <c r="AF21" s="84">
        <v>-0.104479501326298</v>
      </c>
      <c r="AG21" s="1"/>
    </row>
    <row r="22" spans="1:33" ht="24">
      <c r="A22" s="140"/>
      <c r="B22" s="90" t="s">
        <v>28</v>
      </c>
      <c r="C22" s="98">
        <v>1.704841736020399E-84</v>
      </c>
      <c r="D22" s="73">
        <v>1.8473842458929697E-84</v>
      </c>
      <c r="E22" s="73">
        <v>4.633742968903328E-61</v>
      </c>
      <c r="F22" s="73">
        <v>0.51799927026315107</v>
      </c>
      <c r="G22" s="73">
        <v>4.8159168434883645E-2</v>
      </c>
      <c r="H22" s="73">
        <v>2.182640924151295E-2</v>
      </c>
      <c r="I22" s="70"/>
      <c r="J22" s="73">
        <v>0.39679271698066154</v>
      </c>
      <c r="K22" s="73">
        <v>4.9491051095745765E-35</v>
      </c>
      <c r="L22" s="73">
        <v>0.87111633856053994</v>
      </c>
      <c r="M22" s="73">
        <v>7.4398854729154184E-4</v>
      </c>
      <c r="N22" s="74">
        <v>0</v>
      </c>
      <c r="O22" s="73">
        <v>1.9543337617772156E-76</v>
      </c>
      <c r="P22" s="73">
        <v>0.26345701590147474</v>
      </c>
      <c r="Q22" s="73">
        <v>4.5370465018815878E-2</v>
      </c>
      <c r="R22" s="73">
        <v>2.5653901818800787E-2</v>
      </c>
      <c r="S22" s="73">
        <v>7.2697763100315008E-4</v>
      </c>
      <c r="T22" s="74">
        <v>0</v>
      </c>
      <c r="U22" s="73">
        <v>6.0379302382114906E-255</v>
      </c>
      <c r="V22" s="73">
        <v>0.40701309420663478</v>
      </c>
      <c r="W22" s="73">
        <v>1.2358447601659583E-47</v>
      </c>
      <c r="X22" s="73">
        <v>0.33937531409083721</v>
      </c>
      <c r="Y22" s="73">
        <v>4.5161403798648522E-101</v>
      </c>
      <c r="Z22" s="73">
        <v>0.29256319297536237</v>
      </c>
      <c r="AA22" s="73">
        <v>5.2336175764126486E-117</v>
      </c>
      <c r="AB22" s="73">
        <v>0.18741314067941689</v>
      </c>
      <c r="AC22" s="73">
        <v>3.0925117187515752E-61</v>
      </c>
      <c r="AD22" s="73">
        <v>0.13464339432402259</v>
      </c>
      <c r="AE22" s="73">
        <v>4.3787776226280918E-67</v>
      </c>
      <c r="AF22" s="84">
        <v>0.20477375662851346</v>
      </c>
      <c r="AG22" s="1"/>
    </row>
    <row r="23" spans="1:33">
      <c r="A23" s="140"/>
      <c r="B23" s="90" t="s">
        <v>29</v>
      </c>
      <c r="C23" s="94">
        <v>149</v>
      </c>
      <c r="D23" s="71">
        <v>149</v>
      </c>
      <c r="E23" s="71">
        <v>149</v>
      </c>
      <c r="F23" s="71">
        <v>149</v>
      </c>
      <c r="G23" s="71">
        <v>9</v>
      </c>
      <c r="H23" s="71">
        <v>9</v>
      </c>
      <c r="I23" s="71">
        <v>149</v>
      </c>
      <c r="J23" s="71">
        <v>148</v>
      </c>
      <c r="K23" s="71">
        <v>104</v>
      </c>
      <c r="L23" s="71">
        <v>104</v>
      </c>
      <c r="M23" s="71">
        <v>9</v>
      </c>
      <c r="N23" s="71">
        <v>9</v>
      </c>
      <c r="O23" s="71">
        <v>149</v>
      </c>
      <c r="P23" s="71">
        <v>148</v>
      </c>
      <c r="Q23" s="71">
        <v>9</v>
      </c>
      <c r="R23" s="71">
        <v>9</v>
      </c>
      <c r="S23" s="71">
        <v>9</v>
      </c>
      <c r="T23" s="71">
        <v>9</v>
      </c>
      <c r="U23" s="71">
        <v>149</v>
      </c>
      <c r="V23" s="71">
        <v>148</v>
      </c>
      <c r="W23" s="71">
        <v>104</v>
      </c>
      <c r="X23" s="71">
        <v>103</v>
      </c>
      <c r="Y23" s="71">
        <v>149</v>
      </c>
      <c r="Z23" s="71">
        <v>149</v>
      </c>
      <c r="AA23" s="71">
        <v>149</v>
      </c>
      <c r="AB23" s="71">
        <v>149</v>
      </c>
      <c r="AC23" s="71">
        <v>149</v>
      </c>
      <c r="AD23" s="71">
        <v>149</v>
      </c>
      <c r="AE23" s="71">
        <v>149</v>
      </c>
      <c r="AF23" s="85">
        <v>149</v>
      </c>
      <c r="AG23" s="1"/>
    </row>
    <row r="24" spans="1:33" ht="24">
      <c r="A24" s="140" t="s">
        <v>35</v>
      </c>
      <c r="B24" s="90" t="s">
        <v>27</v>
      </c>
      <c r="C24" s="98">
        <v>2.2245327520565569E-2</v>
      </c>
      <c r="D24" s="73">
        <v>2.2144528920622748E-2</v>
      </c>
      <c r="E24" s="73">
        <v>5.9215182822873243E-3</v>
      </c>
      <c r="F24" s="72" t="s">
        <v>113</v>
      </c>
      <c r="G24" s="73">
        <v>-6.9046022083264257E-3</v>
      </c>
      <c r="H24" s="73">
        <v>4.8386836699962431E-2</v>
      </c>
      <c r="I24" s="73">
        <v>7.0161834167759562E-2</v>
      </c>
      <c r="J24" s="71">
        <v>1</v>
      </c>
      <c r="K24" s="73">
        <v>-6.7634559712480405E-2</v>
      </c>
      <c r="L24" s="72" t="s">
        <v>160</v>
      </c>
      <c r="M24" s="73">
        <v>0.42256187464168687</v>
      </c>
      <c r="N24" s="72" t="s">
        <v>130</v>
      </c>
      <c r="O24" s="73">
        <v>-6.1788997321971073E-2</v>
      </c>
      <c r="P24" s="72" t="s">
        <v>161</v>
      </c>
      <c r="Q24" s="73">
        <v>1.9512055833530485E-2</v>
      </c>
      <c r="R24" s="73">
        <v>4.6485991000755518E-2</v>
      </c>
      <c r="S24" s="73">
        <v>0.42278680549892772</v>
      </c>
      <c r="T24" s="72" t="s">
        <v>130</v>
      </c>
      <c r="U24" s="73">
        <v>7.0085458077750712E-2</v>
      </c>
      <c r="V24" s="72" t="s">
        <v>162</v>
      </c>
      <c r="W24" s="73">
        <v>-0.15895413197060804</v>
      </c>
      <c r="X24" s="72" t="s">
        <v>163</v>
      </c>
      <c r="Y24" s="73">
        <v>4.2064683305783432E-2</v>
      </c>
      <c r="Z24" s="72" t="s">
        <v>164</v>
      </c>
      <c r="AA24" s="73">
        <v>6.9957985636796644E-2</v>
      </c>
      <c r="AB24" s="72" t="s">
        <v>165</v>
      </c>
      <c r="AC24" s="73">
        <v>-3.0386285098402362E-2</v>
      </c>
      <c r="AD24" s="72" t="s">
        <v>166</v>
      </c>
      <c r="AE24" s="73">
        <v>-4.0789751721496841E-2</v>
      </c>
      <c r="AF24" s="86" t="s">
        <v>167</v>
      </c>
      <c r="AG24" s="1"/>
    </row>
    <row r="25" spans="1:33" ht="24">
      <c r="A25" s="140"/>
      <c r="B25" s="90" t="s">
        <v>28</v>
      </c>
      <c r="C25" s="98">
        <v>0.7884186257368091</v>
      </c>
      <c r="D25" s="73">
        <v>0.78935493613624796</v>
      </c>
      <c r="E25" s="73">
        <v>0.94305697225480678</v>
      </c>
      <c r="F25" s="73">
        <v>1.7379598601983624E-12</v>
      </c>
      <c r="G25" s="73">
        <v>0.98705428231196812</v>
      </c>
      <c r="H25" s="73">
        <v>0.9094161910003471</v>
      </c>
      <c r="I25" s="73">
        <v>0.39679271698066154</v>
      </c>
      <c r="J25" s="70"/>
      <c r="K25" s="73">
        <v>0.49725411799442321</v>
      </c>
      <c r="L25" s="73">
        <v>3.2163721789218211E-2</v>
      </c>
      <c r="M25" s="73">
        <v>0.29695929658911208</v>
      </c>
      <c r="N25" s="74">
        <v>0</v>
      </c>
      <c r="O25" s="73">
        <v>0.45564612344614108</v>
      </c>
      <c r="P25" s="73">
        <v>1.1574543445663683E-18</v>
      </c>
      <c r="Q25" s="73">
        <v>0.96342418004678854</v>
      </c>
      <c r="R25" s="73">
        <v>0.91296425269470793</v>
      </c>
      <c r="S25" s="73">
        <v>0.2966747829921661</v>
      </c>
      <c r="T25" s="74">
        <v>0</v>
      </c>
      <c r="U25" s="73">
        <v>0.39730817121498618</v>
      </c>
      <c r="V25" s="73">
        <v>3.9810824921224651E-140</v>
      </c>
      <c r="W25" s="73">
        <v>0.10877261729252549</v>
      </c>
      <c r="X25" s="73">
        <v>3.6947957457259704E-13</v>
      </c>
      <c r="Y25" s="73">
        <v>0.61171654659536578</v>
      </c>
      <c r="Z25" s="73">
        <v>1.2690016141533146E-32</v>
      </c>
      <c r="AA25" s="73">
        <v>0.39816935896605887</v>
      </c>
      <c r="AB25" s="73">
        <v>1.1208113639425991E-43</v>
      </c>
      <c r="AC25" s="73">
        <v>0.71390590172960899</v>
      </c>
      <c r="AD25" s="73">
        <v>4.3330734778814875E-11</v>
      </c>
      <c r="AE25" s="73">
        <v>0.62255945417838332</v>
      </c>
      <c r="AF25" s="84">
        <v>2.5384759439979152E-14</v>
      </c>
      <c r="AG25" s="1"/>
    </row>
    <row r="26" spans="1:33">
      <c r="A26" s="140"/>
      <c r="B26" s="90" t="s">
        <v>29</v>
      </c>
      <c r="C26" s="94">
        <v>148</v>
      </c>
      <c r="D26" s="71">
        <v>148</v>
      </c>
      <c r="E26" s="71">
        <v>148</v>
      </c>
      <c r="F26" s="71">
        <v>148</v>
      </c>
      <c r="G26" s="71">
        <v>8</v>
      </c>
      <c r="H26" s="71">
        <v>8</v>
      </c>
      <c r="I26" s="71">
        <v>148</v>
      </c>
      <c r="J26" s="71">
        <v>148</v>
      </c>
      <c r="K26" s="71">
        <v>103</v>
      </c>
      <c r="L26" s="71">
        <v>103</v>
      </c>
      <c r="M26" s="71">
        <v>8</v>
      </c>
      <c r="N26" s="71">
        <v>8</v>
      </c>
      <c r="O26" s="71">
        <v>148</v>
      </c>
      <c r="P26" s="71">
        <v>148</v>
      </c>
      <c r="Q26" s="71">
        <v>8</v>
      </c>
      <c r="R26" s="71">
        <v>8</v>
      </c>
      <c r="S26" s="71">
        <v>8</v>
      </c>
      <c r="T26" s="71">
        <v>8</v>
      </c>
      <c r="U26" s="71">
        <v>148</v>
      </c>
      <c r="V26" s="71">
        <v>148</v>
      </c>
      <c r="W26" s="71">
        <v>103</v>
      </c>
      <c r="X26" s="71">
        <v>103</v>
      </c>
      <c r="Y26" s="71">
        <v>148</v>
      </c>
      <c r="Z26" s="71">
        <v>148</v>
      </c>
      <c r="AA26" s="71">
        <v>148</v>
      </c>
      <c r="AB26" s="71">
        <v>148</v>
      </c>
      <c r="AC26" s="71">
        <v>148</v>
      </c>
      <c r="AD26" s="71">
        <v>148</v>
      </c>
      <c r="AE26" s="71">
        <v>148</v>
      </c>
      <c r="AF26" s="85">
        <v>148</v>
      </c>
      <c r="AG26" s="1"/>
    </row>
    <row r="27" spans="1:33" ht="24">
      <c r="A27" s="142" t="s">
        <v>31</v>
      </c>
      <c r="B27" s="90" t="s">
        <v>27</v>
      </c>
      <c r="C27" s="96" t="s">
        <v>87</v>
      </c>
      <c r="D27" s="72" t="s">
        <v>87</v>
      </c>
      <c r="E27" s="72" t="s">
        <v>100</v>
      </c>
      <c r="F27" s="73">
        <v>-8.8881890423229901E-2</v>
      </c>
      <c r="G27" s="72" t="s">
        <v>126</v>
      </c>
      <c r="H27" s="73">
        <v>-2.6725911152247647E-2</v>
      </c>
      <c r="I27" s="72" t="s">
        <v>151</v>
      </c>
      <c r="J27" s="73">
        <v>-6.7634559712480405E-2</v>
      </c>
      <c r="K27" s="71">
        <v>1</v>
      </c>
      <c r="L27" s="73">
        <v>6.1410024835081393E-2</v>
      </c>
      <c r="M27" s="81" t="s">
        <v>273</v>
      </c>
      <c r="N27" s="73">
        <v>-0.10439046794069014</v>
      </c>
      <c r="O27" s="81" t="s">
        <v>276</v>
      </c>
      <c r="P27" s="73">
        <v>6.3614221447749184E-2</v>
      </c>
      <c r="Q27" s="72" t="s">
        <v>170</v>
      </c>
      <c r="R27" s="73">
        <v>-2.9834062274621674E-2</v>
      </c>
      <c r="S27" s="81" t="s">
        <v>273</v>
      </c>
      <c r="T27" s="73">
        <v>-2.9367415676023168E-3</v>
      </c>
      <c r="U27" s="72" t="s">
        <v>171</v>
      </c>
      <c r="V27" s="73">
        <v>-8.4697639793580054E-2</v>
      </c>
      <c r="W27" s="81" t="s">
        <v>276</v>
      </c>
      <c r="X27" s="73">
        <v>3.2735748601930251E-2</v>
      </c>
      <c r="Y27" s="72" t="s">
        <v>172</v>
      </c>
      <c r="Z27" s="73">
        <v>-0.11044165332260082</v>
      </c>
      <c r="AA27" s="73">
        <v>9.0678521396650294E-2</v>
      </c>
      <c r="AB27" s="73">
        <v>-0.10630619101761297</v>
      </c>
      <c r="AC27" s="81" t="s">
        <v>278</v>
      </c>
      <c r="AD27" s="73">
        <v>8.5211334312503037E-2</v>
      </c>
      <c r="AE27" s="81" t="s">
        <v>279</v>
      </c>
      <c r="AF27" s="84">
        <v>2.4722191929444692E-2</v>
      </c>
      <c r="AG27" s="1"/>
    </row>
    <row r="28" spans="1:33" ht="24">
      <c r="A28" s="142"/>
      <c r="B28" s="90" t="s">
        <v>28</v>
      </c>
      <c r="C28" s="98">
        <v>1.0249434181658546E-80</v>
      </c>
      <c r="D28" s="73">
        <v>1.030353336000486E-80</v>
      </c>
      <c r="E28" s="73">
        <v>1.5897195732326209E-2</v>
      </c>
      <c r="F28" s="73">
        <v>0.21659414049744113</v>
      </c>
      <c r="G28" s="73">
        <v>9.4486643807579403E-8</v>
      </c>
      <c r="H28" s="73">
        <v>0.79182141719495891</v>
      </c>
      <c r="I28" s="73">
        <v>4.9491051095745765E-35</v>
      </c>
      <c r="J28" s="73">
        <v>0.49725411799442321</v>
      </c>
      <c r="K28" s="70"/>
      <c r="L28" s="73">
        <v>0.39375012392669229</v>
      </c>
      <c r="M28" s="82">
        <v>6.7290224312383503E-29</v>
      </c>
      <c r="N28" s="73">
        <v>0.30131975113471277</v>
      </c>
      <c r="O28" s="82">
        <v>9.8155872526340533E-40</v>
      </c>
      <c r="P28" s="73">
        <v>0.52322525422852817</v>
      </c>
      <c r="Q28" s="73">
        <v>1.4465914113698474E-7</v>
      </c>
      <c r="R28" s="73">
        <v>0.76825718502490037</v>
      </c>
      <c r="S28" s="82">
        <v>6.7875503689219798E-29</v>
      </c>
      <c r="T28" s="73">
        <v>0.97686598412780701</v>
      </c>
      <c r="U28" s="73">
        <v>3.2185863872701227E-35</v>
      </c>
      <c r="V28" s="73">
        <v>0.39497688803895437</v>
      </c>
      <c r="W28" s="82">
        <v>9.8366112753362861E-40</v>
      </c>
      <c r="X28" s="73">
        <v>0.74271135437689528</v>
      </c>
      <c r="Y28" s="73">
        <v>8.5771264784995794E-3</v>
      </c>
      <c r="Z28" s="73">
        <v>0.12428741642173938</v>
      </c>
      <c r="AA28" s="73">
        <v>0.20623547761151875</v>
      </c>
      <c r="AB28" s="73">
        <v>0.13910406855106164</v>
      </c>
      <c r="AC28" s="82">
        <v>4.1470470996516383E-160</v>
      </c>
      <c r="AD28" s="73">
        <v>0.23624811915136495</v>
      </c>
      <c r="AE28" s="82">
        <v>3.5110812125279779E-131</v>
      </c>
      <c r="AF28" s="84">
        <v>0.73155368239595409</v>
      </c>
      <c r="AG28" s="1"/>
    </row>
    <row r="29" spans="1:33">
      <c r="A29" s="142"/>
      <c r="B29" s="90" t="s">
        <v>29</v>
      </c>
      <c r="C29" s="94">
        <v>196</v>
      </c>
      <c r="D29" s="71">
        <v>196</v>
      </c>
      <c r="E29" s="71">
        <v>196</v>
      </c>
      <c r="F29" s="71">
        <v>195</v>
      </c>
      <c r="G29" s="71">
        <v>101</v>
      </c>
      <c r="H29" s="71">
        <v>100</v>
      </c>
      <c r="I29" s="71">
        <v>104</v>
      </c>
      <c r="J29" s="71">
        <v>103</v>
      </c>
      <c r="K29" s="71">
        <v>196</v>
      </c>
      <c r="L29" s="71">
        <v>195</v>
      </c>
      <c r="M29" s="83">
        <v>101</v>
      </c>
      <c r="N29" s="71">
        <v>100</v>
      </c>
      <c r="O29" s="83">
        <v>104</v>
      </c>
      <c r="P29" s="71">
        <v>103</v>
      </c>
      <c r="Q29" s="71">
        <v>101</v>
      </c>
      <c r="R29" s="71">
        <v>100</v>
      </c>
      <c r="S29" s="83">
        <v>101</v>
      </c>
      <c r="T29" s="71">
        <v>100</v>
      </c>
      <c r="U29" s="71">
        <v>104</v>
      </c>
      <c r="V29" s="71">
        <v>103</v>
      </c>
      <c r="W29" s="83">
        <v>104</v>
      </c>
      <c r="X29" s="71">
        <v>103</v>
      </c>
      <c r="Y29" s="71">
        <v>196</v>
      </c>
      <c r="Z29" s="71">
        <v>195</v>
      </c>
      <c r="AA29" s="71">
        <v>196</v>
      </c>
      <c r="AB29" s="71">
        <v>195</v>
      </c>
      <c r="AC29" s="83">
        <v>196</v>
      </c>
      <c r="AD29" s="71">
        <v>195</v>
      </c>
      <c r="AE29" s="83">
        <v>196</v>
      </c>
      <c r="AF29" s="85">
        <v>195</v>
      </c>
      <c r="AG29" s="1"/>
    </row>
    <row r="30" spans="1:33" ht="24">
      <c r="A30" s="142" t="s">
        <v>21</v>
      </c>
      <c r="B30" s="90" t="s">
        <v>27</v>
      </c>
      <c r="C30" s="98">
        <v>-5.2874089016566629E-2</v>
      </c>
      <c r="D30" s="73">
        <v>-5.2862138114959593E-2</v>
      </c>
      <c r="E30" s="73">
        <v>-2.3241888156732841E-2</v>
      </c>
      <c r="F30" s="73">
        <v>2.6902037305610919E-2</v>
      </c>
      <c r="G30" s="73">
        <v>-0.11853176570419222</v>
      </c>
      <c r="H30" s="72" t="s">
        <v>141</v>
      </c>
      <c r="I30" s="73">
        <v>1.6102595421314484E-2</v>
      </c>
      <c r="J30" s="72" t="s">
        <v>160</v>
      </c>
      <c r="K30" s="73">
        <v>6.1410024835081393E-2</v>
      </c>
      <c r="L30" s="71">
        <v>1</v>
      </c>
      <c r="M30" s="73">
        <v>-0.11935518152001925</v>
      </c>
      <c r="N30" s="81" t="s">
        <v>274</v>
      </c>
      <c r="O30" s="73">
        <v>4.185541432624882E-2</v>
      </c>
      <c r="P30" s="81" t="s">
        <v>275</v>
      </c>
      <c r="Q30" s="73">
        <v>-0.12112848145962794</v>
      </c>
      <c r="R30" s="72" t="s">
        <v>141</v>
      </c>
      <c r="S30" s="73">
        <v>-0.11935014116969976</v>
      </c>
      <c r="T30" s="82">
        <v>8.4259652395947099E-2</v>
      </c>
      <c r="U30" s="73">
        <v>1.4634051063960067E-2</v>
      </c>
      <c r="V30" s="72" t="s">
        <v>177</v>
      </c>
      <c r="W30" s="73">
        <v>4.1859444310337626E-2</v>
      </c>
      <c r="X30" s="81" t="s">
        <v>277</v>
      </c>
      <c r="Y30" s="73">
        <v>-5.0217972360223524E-2</v>
      </c>
      <c r="Z30" s="73">
        <v>-0.1042161278137001</v>
      </c>
      <c r="AA30" s="73">
        <v>-6.5622104046464347E-2</v>
      </c>
      <c r="AB30" s="73">
        <v>-0.13841634130766747</v>
      </c>
      <c r="AC30" s="73">
        <v>1.5222650472186326E-2</v>
      </c>
      <c r="AD30" s="81" t="s">
        <v>272</v>
      </c>
      <c r="AE30" s="73">
        <v>-3.4694978790848052E-3</v>
      </c>
      <c r="AF30" s="87" t="s">
        <v>280</v>
      </c>
      <c r="AG30" s="1"/>
    </row>
    <row r="31" spans="1:33" ht="24">
      <c r="A31" s="142"/>
      <c r="B31" s="90" t="s">
        <v>28</v>
      </c>
      <c r="C31" s="98">
        <v>0.46287976382187135</v>
      </c>
      <c r="D31" s="73">
        <v>0.46298103130142976</v>
      </c>
      <c r="E31" s="73">
        <v>0.74706467037744329</v>
      </c>
      <c r="F31" s="73">
        <v>0.70891115806406335</v>
      </c>
      <c r="G31" s="73">
        <v>0.24017029127734058</v>
      </c>
      <c r="H31" s="73">
        <v>2.9486117057958353E-2</v>
      </c>
      <c r="I31" s="73">
        <v>0.87111633856053994</v>
      </c>
      <c r="J31" s="73">
        <v>3.2163721789218211E-2</v>
      </c>
      <c r="K31" s="73">
        <v>0.39375012392669229</v>
      </c>
      <c r="L31" s="70"/>
      <c r="M31" s="73">
        <v>0.23689660535464235</v>
      </c>
      <c r="N31" s="82">
        <v>3.0770722442891845E-3</v>
      </c>
      <c r="O31" s="73">
        <v>0.67312050343009189</v>
      </c>
      <c r="P31" s="82">
        <v>3.0386126124245685E-3</v>
      </c>
      <c r="Q31" s="73">
        <v>0.22995221660151191</v>
      </c>
      <c r="R31" s="73">
        <v>2.9614332003916354E-2</v>
      </c>
      <c r="S31" s="73">
        <v>0.23691654953432004</v>
      </c>
      <c r="T31" s="82">
        <v>0.40457035829132071</v>
      </c>
      <c r="U31" s="73">
        <v>0.88278254527131161</v>
      </c>
      <c r="V31" s="73">
        <v>3.368791429290454E-2</v>
      </c>
      <c r="W31" s="73">
        <v>0.67309082776093132</v>
      </c>
      <c r="X31" s="82">
        <v>2.5045462290615235E-3</v>
      </c>
      <c r="Y31" s="73">
        <v>0.48568556770914972</v>
      </c>
      <c r="Z31" s="73">
        <v>0.1470881901644156</v>
      </c>
      <c r="AA31" s="73">
        <v>0.36205611780629943</v>
      </c>
      <c r="AB31" s="73">
        <v>5.3637658929782721E-2</v>
      </c>
      <c r="AC31" s="73">
        <v>0.83271692957433752</v>
      </c>
      <c r="AD31" s="82">
        <v>1.2079699220252822E-26</v>
      </c>
      <c r="AE31" s="73">
        <v>0.96160661584363483</v>
      </c>
      <c r="AF31" s="88">
        <v>7.6305391764467753E-15</v>
      </c>
      <c r="AG31" s="1"/>
    </row>
    <row r="32" spans="1:33">
      <c r="A32" s="142"/>
      <c r="B32" s="90" t="s">
        <v>29</v>
      </c>
      <c r="C32" s="94">
        <v>195</v>
      </c>
      <c r="D32" s="71">
        <v>195</v>
      </c>
      <c r="E32" s="71">
        <v>195</v>
      </c>
      <c r="F32" s="71">
        <v>195</v>
      </c>
      <c r="G32" s="71">
        <v>100</v>
      </c>
      <c r="H32" s="71">
        <v>100</v>
      </c>
      <c r="I32" s="71">
        <v>104</v>
      </c>
      <c r="J32" s="71">
        <v>103</v>
      </c>
      <c r="K32" s="71">
        <v>195</v>
      </c>
      <c r="L32" s="71">
        <v>195</v>
      </c>
      <c r="M32" s="71">
        <v>100</v>
      </c>
      <c r="N32" s="83">
        <v>100</v>
      </c>
      <c r="O32" s="71">
        <v>104</v>
      </c>
      <c r="P32" s="83">
        <v>103</v>
      </c>
      <c r="Q32" s="71">
        <v>100</v>
      </c>
      <c r="R32" s="71">
        <v>100</v>
      </c>
      <c r="S32" s="71">
        <v>100</v>
      </c>
      <c r="T32" s="83">
        <v>100</v>
      </c>
      <c r="U32" s="71">
        <v>104</v>
      </c>
      <c r="V32" s="71">
        <v>103</v>
      </c>
      <c r="W32" s="71">
        <v>104</v>
      </c>
      <c r="X32" s="83">
        <v>103</v>
      </c>
      <c r="Y32" s="71">
        <v>195</v>
      </c>
      <c r="Z32" s="71">
        <v>195</v>
      </c>
      <c r="AA32" s="71">
        <v>195</v>
      </c>
      <c r="AB32" s="71">
        <v>195</v>
      </c>
      <c r="AC32" s="71">
        <v>195</v>
      </c>
      <c r="AD32" s="83">
        <v>195</v>
      </c>
      <c r="AE32" s="71">
        <v>195</v>
      </c>
      <c r="AF32" s="89">
        <v>195</v>
      </c>
      <c r="AG32" s="1"/>
    </row>
    <row r="33" spans="1:33" ht="24">
      <c r="A33" s="140" t="s">
        <v>2</v>
      </c>
      <c r="B33" s="90" t="s">
        <v>27</v>
      </c>
      <c r="C33" s="96" t="s">
        <v>88</v>
      </c>
      <c r="D33" s="72" t="s">
        <v>88</v>
      </c>
      <c r="E33" s="72" t="s">
        <v>101</v>
      </c>
      <c r="F33" s="73">
        <v>-5.1929247178881623E-2</v>
      </c>
      <c r="G33" s="72" t="s">
        <v>127</v>
      </c>
      <c r="H33" s="73">
        <v>-2.5204959163902092E-2</v>
      </c>
      <c r="I33" s="72" t="s">
        <v>152</v>
      </c>
      <c r="J33" s="73">
        <v>0.42256187464168687</v>
      </c>
      <c r="K33" s="72" t="s">
        <v>168</v>
      </c>
      <c r="L33" s="73">
        <v>-0.11935518152001925</v>
      </c>
      <c r="M33" s="71">
        <v>1</v>
      </c>
      <c r="N33" s="73">
        <v>-0.10732102737237098</v>
      </c>
      <c r="O33" s="72" t="s">
        <v>180</v>
      </c>
      <c r="P33" s="72" t="s">
        <v>130</v>
      </c>
      <c r="Q33" s="72" t="s">
        <v>181</v>
      </c>
      <c r="R33" s="73">
        <v>-3.0752901821202706E-2</v>
      </c>
      <c r="S33" s="72" t="s">
        <v>83</v>
      </c>
      <c r="T33" s="73">
        <v>2.4429472255679905E-2</v>
      </c>
      <c r="U33" s="72" t="s">
        <v>182</v>
      </c>
      <c r="V33" s="73">
        <v>0.32740725050214886</v>
      </c>
      <c r="W33" s="72" t="s">
        <v>180</v>
      </c>
      <c r="X33" s="72" t="s">
        <v>130</v>
      </c>
      <c r="Y33" s="72" t="s">
        <v>183</v>
      </c>
      <c r="Z33" s="73">
        <v>-5.7993281489734989E-2</v>
      </c>
      <c r="AA33" s="72" t="s">
        <v>184</v>
      </c>
      <c r="AB33" s="73">
        <v>-1.7354269271108537E-2</v>
      </c>
      <c r="AC33" s="72" t="s">
        <v>185</v>
      </c>
      <c r="AD33" s="72" t="s">
        <v>186</v>
      </c>
      <c r="AE33" s="72" t="s">
        <v>187</v>
      </c>
      <c r="AF33" s="86" t="s">
        <v>188</v>
      </c>
      <c r="AG33" s="1"/>
    </row>
    <row r="34" spans="1:33" ht="24">
      <c r="A34" s="140"/>
      <c r="B34" s="90" t="s">
        <v>28</v>
      </c>
      <c r="C34" s="98">
        <v>4.0974785250985073E-36</v>
      </c>
      <c r="D34" s="73">
        <v>4.1952013509438569E-36</v>
      </c>
      <c r="E34" s="73">
        <v>1.1516768275614914E-17</v>
      </c>
      <c r="F34" s="73">
        <v>0.60787431425459726</v>
      </c>
      <c r="G34" s="73">
        <v>3.4021367698534378E-11</v>
      </c>
      <c r="H34" s="73">
        <v>0.80342247736228523</v>
      </c>
      <c r="I34" s="73">
        <v>7.4398854729154184E-4</v>
      </c>
      <c r="J34" s="73">
        <v>0.29695929658911208</v>
      </c>
      <c r="K34" s="73">
        <v>6.7290224312383503E-29</v>
      </c>
      <c r="L34" s="73">
        <v>0.23689660535464235</v>
      </c>
      <c r="M34" s="70"/>
      <c r="N34" s="73">
        <v>0.28787700366067048</v>
      </c>
      <c r="O34" s="73">
        <v>9.3210236036304368E-3</v>
      </c>
      <c r="P34" s="74">
        <v>0</v>
      </c>
      <c r="Q34" s="73">
        <v>4.2988959579511142E-11</v>
      </c>
      <c r="R34" s="73">
        <v>0.76133019784868861</v>
      </c>
      <c r="S34" s="74">
        <v>0</v>
      </c>
      <c r="T34" s="73">
        <v>0.80935413041883375</v>
      </c>
      <c r="U34" s="73">
        <v>1.1745146816199686E-3</v>
      </c>
      <c r="V34" s="73">
        <v>0.42857131470330567</v>
      </c>
      <c r="W34" s="73">
        <v>9.2867787800082809E-3</v>
      </c>
      <c r="X34" s="74">
        <v>0</v>
      </c>
      <c r="Y34" s="73">
        <v>9.8062207314043393E-16</v>
      </c>
      <c r="Z34" s="73">
        <v>0.56656052941527624</v>
      </c>
      <c r="AA34" s="73">
        <v>1.4828426957373743E-15</v>
      </c>
      <c r="AB34" s="73">
        <v>0.86392991688065091</v>
      </c>
      <c r="AC34" s="73">
        <v>9.8114284111647254E-57</v>
      </c>
      <c r="AD34" s="73">
        <v>4.2078887465968003E-2</v>
      </c>
      <c r="AE34" s="73">
        <v>1.1373808765544588E-76</v>
      </c>
      <c r="AF34" s="84">
        <v>1.2980658936094734E-2</v>
      </c>
      <c r="AG34" s="1"/>
    </row>
    <row r="35" spans="1:33">
      <c r="A35" s="140"/>
      <c r="B35" s="90" t="s">
        <v>29</v>
      </c>
      <c r="C35" s="94">
        <v>101</v>
      </c>
      <c r="D35" s="71">
        <v>101</v>
      </c>
      <c r="E35" s="71">
        <v>101</v>
      </c>
      <c r="F35" s="71">
        <v>100</v>
      </c>
      <c r="G35" s="71">
        <v>101</v>
      </c>
      <c r="H35" s="71">
        <v>100</v>
      </c>
      <c r="I35" s="71">
        <v>9</v>
      </c>
      <c r="J35" s="71">
        <v>8</v>
      </c>
      <c r="K35" s="71">
        <v>101</v>
      </c>
      <c r="L35" s="71">
        <v>100</v>
      </c>
      <c r="M35" s="71">
        <v>101</v>
      </c>
      <c r="N35" s="71">
        <v>100</v>
      </c>
      <c r="O35" s="71">
        <v>9</v>
      </c>
      <c r="P35" s="71">
        <v>8</v>
      </c>
      <c r="Q35" s="71">
        <v>101</v>
      </c>
      <c r="R35" s="71">
        <v>100</v>
      </c>
      <c r="S35" s="71">
        <v>101</v>
      </c>
      <c r="T35" s="71">
        <v>100</v>
      </c>
      <c r="U35" s="71">
        <v>9</v>
      </c>
      <c r="V35" s="71">
        <v>8</v>
      </c>
      <c r="W35" s="71">
        <v>9</v>
      </c>
      <c r="X35" s="71">
        <v>8</v>
      </c>
      <c r="Y35" s="71">
        <v>101</v>
      </c>
      <c r="Z35" s="71">
        <v>100</v>
      </c>
      <c r="AA35" s="71">
        <v>101</v>
      </c>
      <c r="AB35" s="71">
        <v>100</v>
      </c>
      <c r="AC35" s="71">
        <v>101</v>
      </c>
      <c r="AD35" s="71">
        <v>100</v>
      </c>
      <c r="AE35" s="71">
        <v>101</v>
      </c>
      <c r="AF35" s="85">
        <v>100</v>
      </c>
      <c r="AG35" s="1"/>
    </row>
    <row r="36" spans="1:33" ht="24">
      <c r="A36" s="140" t="s">
        <v>22</v>
      </c>
      <c r="B36" s="90" t="s">
        <v>27</v>
      </c>
      <c r="C36" s="98">
        <v>-0.12770891326832859</v>
      </c>
      <c r="D36" s="73">
        <v>-0.12763587750830863</v>
      </c>
      <c r="E36" s="73">
        <v>-0.17068975430319591</v>
      </c>
      <c r="F36" s="72" t="s">
        <v>114</v>
      </c>
      <c r="G36" s="72" t="s">
        <v>128</v>
      </c>
      <c r="H36" s="72" t="s">
        <v>142</v>
      </c>
      <c r="I36" s="72" t="s">
        <v>130</v>
      </c>
      <c r="J36" s="72" t="s">
        <v>130</v>
      </c>
      <c r="K36" s="73">
        <v>-0.10439046794069014</v>
      </c>
      <c r="L36" s="72" t="s">
        <v>175</v>
      </c>
      <c r="M36" s="73">
        <v>-0.10732102737237098</v>
      </c>
      <c r="N36" s="71">
        <v>1</v>
      </c>
      <c r="O36" s="72" t="s">
        <v>130</v>
      </c>
      <c r="P36" s="72" t="s">
        <v>130</v>
      </c>
      <c r="Q36" s="72" t="s">
        <v>189</v>
      </c>
      <c r="R36" s="72" t="s">
        <v>150</v>
      </c>
      <c r="S36" s="73">
        <v>-0.107283471036051</v>
      </c>
      <c r="T36" s="72" t="s">
        <v>190</v>
      </c>
      <c r="U36" s="72" t="s">
        <v>130</v>
      </c>
      <c r="V36" s="72" t="s">
        <v>130</v>
      </c>
      <c r="W36" s="72" t="s">
        <v>130</v>
      </c>
      <c r="X36" s="72" t="s">
        <v>130</v>
      </c>
      <c r="Y36" s="72" t="s">
        <v>191</v>
      </c>
      <c r="Z36" s="72" t="s">
        <v>192</v>
      </c>
      <c r="AA36" s="72" t="s">
        <v>193</v>
      </c>
      <c r="AB36" s="72" t="s">
        <v>194</v>
      </c>
      <c r="AC36" s="73">
        <v>-0.11106246899846667</v>
      </c>
      <c r="AD36" s="72" t="s">
        <v>195</v>
      </c>
      <c r="AE36" s="73">
        <v>-0.11073911916021997</v>
      </c>
      <c r="AF36" s="86" t="s">
        <v>196</v>
      </c>
      <c r="AG36" s="1"/>
    </row>
    <row r="37" spans="1:33" ht="24">
      <c r="A37" s="140"/>
      <c r="B37" s="90" t="s">
        <v>28</v>
      </c>
      <c r="C37" s="98">
        <v>0.2054325856341154</v>
      </c>
      <c r="D37" s="73">
        <v>0.20569403278401671</v>
      </c>
      <c r="E37" s="73">
        <v>8.9522482813889859E-2</v>
      </c>
      <c r="F37" s="73">
        <v>1.8583231996043195E-2</v>
      </c>
      <c r="G37" s="73">
        <v>2.7822001092411325E-3</v>
      </c>
      <c r="H37" s="73">
        <v>3.6908733102141072E-5</v>
      </c>
      <c r="I37" s="74">
        <v>0</v>
      </c>
      <c r="J37" s="74">
        <v>0</v>
      </c>
      <c r="K37" s="73">
        <v>0.30131975113471277</v>
      </c>
      <c r="L37" s="73">
        <v>3.0770722442891845E-3</v>
      </c>
      <c r="M37" s="73">
        <v>0.28787700366067048</v>
      </c>
      <c r="N37" s="70"/>
      <c r="O37" s="74">
        <v>0</v>
      </c>
      <c r="P37" s="74">
        <v>0</v>
      </c>
      <c r="Q37" s="73">
        <v>2.5308925450229489E-3</v>
      </c>
      <c r="R37" s="73">
        <v>2.4083160550591132E-5</v>
      </c>
      <c r="S37" s="73">
        <v>0.28804671791879705</v>
      </c>
      <c r="T37" s="73">
        <v>1.5376661166689132E-6</v>
      </c>
      <c r="U37" s="74">
        <v>0</v>
      </c>
      <c r="V37" s="74">
        <v>0</v>
      </c>
      <c r="W37" s="74">
        <v>0</v>
      </c>
      <c r="X37" s="74">
        <v>0</v>
      </c>
      <c r="Y37" s="73">
        <v>1.7169648490715457E-2</v>
      </c>
      <c r="Z37" s="73">
        <v>1.2953201183520457E-5</v>
      </c>
      <c r="AA37" s="73">
        <v>1.0629299807905446E-2</v>
      </c>
      <c r="AB37" s="73">
        <v>2.8365864021732464E-5</v>
      </c>
      <c r="AC37" s="73">
        <v>0.27130218264408051</v>
      </c>
      <c r="AD37" s="73">
        <v>1.0186104748463718E-6</v>
      </c>
      <c r="AE37" s="73">
        <v>0.27270868959656358</v>
      </c>
      <c r="AF37" s="84">
        <v>1.1279085953451684E-11</v>
      </c>
      <c r="AG37" s="1"/>
    </row>
    <row r="38" spans="1:33">
      <c r="A38" s="140"/>
      <c r="B38" s="90" t="s">
        <v>29</v>
      </c>
      <c r="C38" s="94">
        <v>100</v>
      </c>
      <c r="D38" s="71">
        <v>100</v>
      </c>
      <c r="E38" s="71">
        <v>100</v>
      </c>
      <c r="F38" s="71">
        <v>100</v>
      </c>
      <c r="G38" s="71">
        <v>100</v>
      </c>
      <c r="H38" s="71">
        <v>100</v>
      </c>
      <c r="I38" s="71">
        <v>9</v>
      </c>
      <c r="J38" s="71">
        <v>8</v>
      </c>
      <c r="K38" s="71">
        <v>100</v>
      </c>
      <c r="L38" s="71">
        <v>100</v>
      </c>
      <c r="M38" s="71">
        <v>100</v>
      </c>
      <c r="N38" s="71">
        <v>100</v>
      </c>
      <c r="O38" s="71">
        <v>9</v>
      </c>
      <c r="P38" s="71">
        <v>8</v>
      </c>
      <c r="Q38" s="71">
        <v>100</v>
      </c>
      <c r="R38" s="71">
        <v>100</v>
      </c>
      <c r="S38" s="71">
        <v>100</v>
      </c>
      <c r="T38" s="71">
        <v>100</v>
      </c>
      <c r="U38" s="71">
        <v>9</v>
      </c>
      <c r="V38" s="71">
        <v>8</v>
      </c>
      <c r="W38" s="71">
        <v>9</v>
      </c>
      <c r="X38" s="71">
        <v>8</v>
      </c>
      <c r="Y38" s="71">
        <v>100</v>
      </c>
      <c r="Z38" s="71">
        <v>100</v>
      </c>
      <c r="AA38" s="71">
        <v>100</v>
      </c>
      <c r="AB38" s="71">
        <v>100</v>
      </c>
      <c r="AC38" s="71">
        <v>100</v>
      </c>
      <c r="AD38" s="71">
        <v>100</v>
      </c>
      <c r="AE38" s="71">
        <v>100</v>
      </c>
      <c r="AF38" s="85">
        <v>100</v>
      </c>
      <c r="AG38" s="1"/>
    </row>
    <row r="39" spans="1:33" ht="24">
      <c r="A39" s="140" t="s">
        <v>30</v>
      </c>
      <c r="B39" s="90" t="s">
        <v>27</v>
      </c>
      <c r="C39" s="96" t="s">
        <v>89</v>
      </c>
      <c r="D39" s="72" t="s">
        <v>89</v>
      </c>
      <c r="E39" s="72" t="s">
        <v>102</v>
      </c>
      <c r="F39" s="73">
        <v>-2.2603529156320561E-2</v>
      </c>
      <c r="G39" s="72" t="s">
        <v>129</v>
      </c>
      <c r="H39" s="72" t="s">
        <v>143</v>
      </c>
      <c r="I39" s="72" t="s">
        <v>153</v>
      </c>
      <c r="J39" s="73">
        <v>-6.1788997321971073E-2</v>
      </c>
      <c r="K39" s="72" t="s">
        <v>169</v>
      </c>
      <c r="L39" s="73">
        <v>4.185541432624882E-2</v>
      </c>
      <c r="M39" s="72" t="s">
        <v>180</v>
      </c>
      <c r="N39" s="72" t="s">
        <v>130</v>
      </c>
      <c r="O39" s="71">
        <v>1</v>
      </c>
      <c r="P39" s="72" t="s">
        <v>197</v>
      </c>
      <c r="Q39" s="72" t="s">
        <v>198</v>
      </c>
      <c r="R39" s="72" t="s">
        <v>199</v>
      </c>
      <c r="S39" s="72" t="s">
        <v>200</v>
      </c>
      <c r="T39" s="72" t="s">
        <v>130</v>
      </c>
      <c r="U39" s="72" t="s">
        <v>201</v>
      </c>
      <c r="V39" s="73">
        <v>-5.9450860428163832E-2</v>
      </c>
      <c r="W39" s="72" t="s">
        <v>83</v>
      </c>
      <c r="X39" s="73">
        <v>0.19240242339306673</v>
      </c>
      <c r="Y39" s="72" t="s">
        <v>202</v>
      </c>
      <c r="Z39" s="73">
        <v>-5.8939232589527567E-2</v>
      </c>
      <c r="AA39" s="72" t="s">
        <v>203</v>
      </c>
      <c r="AB39" s="73">
        <v>-8.2435904032942639E-2</v>
      </c>
      <c r="AC39" s="72" t="s">
        <v>204</v>
      </c>
      <c r="AD39" s="72" t="s">
        <v>205</v>
      </c>
      <c r="AE39" s="72" t="s">
        <v>162</v>
      </c>
      <c r="AF39" s="86" t="s">
        <v>207</v>
      </c>
      <c r="AG39" s="1"/>
    </row>
    <row r="40" spans="1:33" ht="24">
      <c r="A40" s="140"/>
      <c r="B40" s="90" t="s">
        <v>28</v>
      </c>
      <c r="C40" s="98">
        <v>1.4711361869465835E-80</v>
      </c>
      <c r="D40" s="73">
        <v>1.50252186558271E-80</v>
      </c>
      <c r="E40" s="73">
        <v>8.2181768028566454E-39</v>
      </c>
      <c r="F40" s="73">
        <v>0.78437472260481877</v>
      </c>
      <c r="G40" s="73">
        <v>3.8770740515754018E-3</v>
      </c>
      <c r="H40" s="73">
        <v>4.7008617568133522E-3</v>
      </c>
      <c r="I40" s="73">
        <v>1.9543337617772156E-76</v>
      </c>
      <c r="J40" s="73">
        <v>0.45564612344614108</v>
      </c>
      <c r="K40" s="73">
        <v>9.8155872526340533E-40</v>
      </c>
      <c r="L40" s="73">
        <v>0.67312050343009189</v>
      </c>
      <c r="M40" s="73">
        <v>9.3210236036304368E-3</v>
      </c>
      <c r="N40" s="74">
        <v>0</v>
      </c>
      <c r="O40" s="70"/>
      <c r="P40" s="73">
        <v>3.1059568234018901E-2</v>
      </c>
      <c r="Q40" s="73">
        <v>3.7410827543742061E-3</v>
      </c>
      <c r="R40" s="73">
        <v>5.2500432057583334E-3</v>
      </c>
      <c r="S40" s="73">
        <v>9.2294621356938111E-3</v>
      </c>
      <c r="T40" s="74">
        <v>0</v>
      </c>
      <c r="U40" s="73">
        <v>6.9884442956078115E-77</v>
      </c>
      <c r="V40" s="73">
        <v>0.47290915279468493</v>
      </c>
      <c r="W40" s="74">
        <v>0</v>
      </c>
      <c r="X40" s="73">
        <v>5.1525941021978938E-2</v>
      </c>
      <c r="Y40" s="73">
        <v>2.1862203175992833E-56</v>
      </c>
      <c r="Z40" s="73">
        <v>0.47522283779145413</v>
      </c>
      <c r="AA40" s="73">
        <v>9.0293313216785772E-64</v>
      </c>
      <c r="AB40" s="73">
        <v>0.31755918729818794</v>
      </c>
      <c r="AC40" s="73">
        <v>4.7715229939909453E-118</v>
      </c>
      <c r="AD40" s="73">
        <v>1.6636736329480803E-2</v>
      </c>
      <c r="AE40" s="73">
        <v>1.9089771104749694E-145</v>
      </c>
      <c r="AF40" s="84">
        <v>1.8283849079012277E-2</v>
      </c>
      <c r="AG40" s="1"/>
    </row>
    <row r="41" spans="1:33">
      <c r="A41" s="140"/>
      <c r="B41" s="90" t="s">
        <v>29</v>
      </c>
      <c r="C41" s="94">
        <v>149</v>
      </c>
      <c r="D41" s="71">
        <v>149</v>
      </c>
      <c r="E41" s="71">
        <v>149</v>
      </c>
      <c r="F41" s="71">
        <v>149</v>
      </c>
      <c r="G41" s="71">
        <v>9</v>
      </c>
      <c r="H41" s="71">
        <v>9</v>
      </c>
      <c r="I41" s="71">
        <v>149</v>
      </c>
      <c r="J41" s="71">
        <v>148</v>
      </c>
      <c r="K41" s="71">
        <v>104</v>
      </c>
      <c r="L41" s="71">
        <v>104</v>
      </c>
      <c r="M41" s="71">
        <v>9</v>
      </c>
      <c r="N41" s="71">
        <v>9</v>
      </c>
      <c r="O41" s="71">
        <v>149</v>
      </c>
      <c r="P41" s="71">
        <v>148</v>
      </c>
      <c r="Q41" s="71">
        <v>9</v>
      </c>
      <c r="R41" s="71">
        <v>9</v>
      </c>
      <c r="S41" s="71">
        <v>9</v>
      </c>
      <c r="T41" s="71">
        <v>9</v>
      </c>
      <c r="U41" s="71">
        <v>149</v>
      </c>
      <c r="V41" s="71">
        <v>148</v>
      </c>
      <c r="W41" s="71">
        <v>104</v>
      </c>
      <c r="X41" s="71">
        <v>103</v>
      </c>
      <c r="Y41" s="71">
        <v>149</v>
      </c>
      <c r="Z41" s="71">
        <v>149</v>
      </c>
      <c r="AA41" s="71">
        <v>149</v>
      </c>
      <c r="AB41" s="71">
        <v>149</v>
      </c>
      <c r="AC41" s="71">
        <v>149</v>
      </c>
      <c r="AD41" s="71">
        <v>149</v>
      </c>
      <c r="AE41" s="71">
        <v>149</v>
      </c>
      <c r="AF41" s="85">
        <v>149</v>
      </c>
      <c r="AG41" s="1"/>
    </row>
    <row r="42" spans="1:33" ht="24">
      <c r="A42" s="140" t="s">
        <v>23</v>
      </c>
      <c r="B42" s="90" t="s">
        <v>27</v>
      </c>
      <c r="C42" s="98">
        <v>2.763362740875883E-2</v>
      </c>
      <c r="D42" s="73">
        <v>2.7686085276336633E-2</v>
      </c>
      <c r="E42" s="73">
        <v>-6.6198466493680122E-2</v>
      </c>
      <c r="F42" s="72" t="s">
        <v>115</v>
      </c>
      <c r="G42" s="72" t="s">
        <v>130</v>
      </c>
      <c r="H42" s="72" t="s">
        <v>130</v>
      </c>
      <c r="I42" s="73">
        <v>-9.250731199040238E-2</v>
      </c>
      <c r="J42" s="72" t="s">
        <v>161</v>
      </c>
      <c r="K42" s="73">
        <v>6.3614221447749184E-2</v>
      </c>
      <c r="L42" s="72" t="s">
        <v>176</v>
      </c>
      <c r="M42" s="72" t="s">
        <v>130</v>
      </c>
      <c r="N42" s="72" t="s">
        <v>130</v>
      </c>
      <c r="O42" s="72" t="s">
        <v>197</v>
      </c>
      <c r="P42" s="71">
        <v>1</v>
      </c>
      <c r="Q42" s="72" t="s">
        <v>130</v>
      </c>
      <c r="R42" s="72" t="s">
        <v>130</v>
      </c>
      <c r="S42" s="72" t="s">
        <v>130</v>
      </c>
      <c r="T42" s="72" t="s">
        <v>130</v>
      </c>
      <c r="U42" s="73">
        <v>-9.2383923763924722E-2</v>
      </c>
      <c r="V42" s="72" t="s">
        <v>208</v>
      </c>
      <c r="W42" s="72" t="s">
        <v>209</v>
      </c>
      <c r="X42" s="72" t="s">
        <v>210</v>
      </c>
      <c r="Y42" s="73">
        <v>-7.923105364924142E-2</v>
      </c>
      <c r="Z42" s="72" t="s">
        <v>211</v>
      </c>
      <c r="AA42" s="73">
        <v>-8.6425110517064668E-2</v>
      </c>
      <c r="AB42" s="72" t="s">
        <v>212</v>
      </c>
      <c r="AC42" s="73">
        <v>0.13770524014256838</v>
      </c>
      <c r="AD42" s="72" t="s">
        <v>213</v>
      </c>
      <c r="AE42" s="73">
        <v>0.15178280335587549</v>
      </c>
      <c r="AF42" s="86" t="s">
        <v>104</v>
      </c>
      <c r="AG42" s="1"/>
    </row>
    <row r="43" spans="1:33" ht="24">
      <c r="A43" s="140"/>
      <c r="B43" s="90" t="s">
        <v>28</v>
      </c>
      <c r="C43" s="98">
        <v>0.73883927919347814</v>
      </c>
      <c r="D43" s="73">
        <v>0.73836147357227266</v>
      </c>
      <c r="E43" s="73">
        <v>0.42406544220579134</v>
      </c>
      <c r="F43" s="73">
        <v>1.0398942110138915E-4</v>
      </c>
      <c r="G43" s="74">
        <v>0</v>
      </c>
      <c r="H43" s="74">
        <v>0</v>
      </c>
      <c r="I43" s="73">
        <v>0.26345701590147474</v>
      </c>
      <c r="J43" s="73">
        <v>1.1574543445663683E-18</v>
      </c>
      <c r="K43" s="73">
        <v>0.52322525422852817</v>
      </c>
      <c r="L43" s="73">
        <v>3.0386126124245685E-3</v>
      </c>
      <c r="M43" s="74">
        <v>0</v>
      </c>
      <c r="N43" s="74">
        <v>0</v>
      </c>
      <c r="O43" s="73">
        <v>3.1059568234018901E-2</v>
      </c>
      <c r="P43" s="70"/>
      <c r="Q43" s="74">
        <v>0</v>
      </c>
      <c r="R43" s="74">
        <v>0</v>
      </c>
      <c r="S43" s="74">
        <v>0</v>
      </c>
      <c r="T43" s="74">
        <v>0</v>
      </c>
      <c r="U43" s="73">
        <v>0.26409714194127365</v>
      </c>
      <c r="V43" s="73">
        <v>4.3399012298659594E-18</v>
      </c>
      <c r="W43" s="73">
        <v>1.6043083128858163E-2</v>
      </c>
      <c r="X43" s="73">
        <v>1.1500708892651463E-47</v>
      </c>
      <c r="Y43" s="73">
        <v>0.33845599682295258</v>
      </c>
      <c r="Z43" s="73">
        <v>1.3060970779306951E-9</v>
      </c>
      <c r="AA43" s="73">
        <v>0.2962783101383919</v>
      </c>
      <c r="AB43" s="73">
        <v>1.2246126902023067E-11</v>
      </c>
      <c r="AC43" s="73">
        <v>9.5114785076516564E-2</v>
      </c>
      <c r="AD43" s="73">
        <v>3.9994217145813457E-40</v>
      </c>
      <c r="AE43" s="73">
        <v>6.5541651009135282E-2</v>
      </c>
      <c r="AF43" s="84">
        <v>3.7536255876544117E-60</v>
      </c>
      <c r="AG43" s="1"/>
    </row>
    <row r="44" spans="1:33">
      <c r="A44" s="140"/>
      <c r="B44" s="90" t="s">
        <v>29</v>
      </c>
      <c r="C44" s="94">
        <v>148</v>
      </c>
      <c r="D44" s="71">
        <v>148</v>
      </c>
      <c r="E44" s="71">
        <v>148</v>
      </c>
      <c r="F44" s="71">
        <v>148</v>
      </c>
      <c r="G44" s="71">
        <v>8</v>
      </c>
      <c r="H44" s="71">
        <v>8</v>
      </c>
      <c r="I44" s="71">
        <v>148</v>
      </c>
      <c r="J44" s="71">
        <v>148</v>
      </c>
      <c r="K44" s="71">
        <v>103</v>
      </c>
      <c r="L44" s="71">
        <v>103</v>
      </c>
      <c r="M44" s="71">
        <v>8</v>
      </c>
      <c r="N44" s="71">
        <v>8</v>
      </c>
      <c r="O44" s="71">
        <v>148</v>
      </c>
      <c r="P44" s="71">
        <v>148</v>
      </c>
      <c r="Q44" s="71">
        <v>8</v>
      </c>
      <c r="R44" s="71">
        <v>8</v>
      </c>
      <c r="S44" s="71">
        <v>8</v>
      </c>
      <c r="T44" s="71">
        <v>8</v>
      </c>
      <c r="U44" s="71">
        <v>148</v>
      </c>
      <c r="V44" s="71">
        <v>148</v>
      </c>
      <c r="W44" s="71">
        <v>103</v>
      </c>
      <c r="X44" s="71">
        <v>103</v>
      </c>
      <c r="Y44" s="71">
        <v>148</v>
      </c>
      <c r="Z44" s="71">
        <v>148</v>
      </c>
      <c r="AA44" s="71">
        <v>148</v>
      </c>
      <c r="AB44" s="71">
        <v>148</v>
      </c>
      <c r="AC44" s="71">
        <v>148</v>
      </c>
      <c r="AD44" s="71">
        <v>148</v>
      </c>
      <c r="AE44" s="71">
        <v>148</v>
      </c>
      <c r="AF44" s="85">
        <v>148</v>
      </c>
      <c r="AG44" s="1"/>
    </row>
    <row r="45" spans="1:33" ht="24">
      <c r="A45" s="140" t="s">
        <v>16</v>
      </c>
      <c r="B45" s="90" t="s">
        <v>27</v>
      </c>
      <c r="C45" s="96" t="s">
        <v>90</v>
      </c>
      <c r="D45" s="72" t="s">
        <v>90</v>
      </c>
      <c r="E45" s="72" t="s">
        <v>103</v>
      </c>
      <c r="F45" s="73">
        <v>0.17501856837935242</v>
      </c>
      <c r="G45" s="72" t="s">
        <v>131</v>
      </c>
      <c r="H45" s="72" t="s">
        <v>144</v>
      </c>
      <c r="I45" s="72" t="s">
        <v>154</v>
      </c>
      <c r="J45" s="73">
        <v>1.9512055833530485E-2</v>
      </c>
      <c r="K45" s="72" t="s">
        <v>170</v>
      </c>
      <c r="L45" s="73">
        <v>-0.12112848145962794</v>
      </c>
      <c r="M45" s="72" t="s">
        <v>181</v>
      </c>
      <c r="N45" s="72" t="s">
        <v>189</v>
      </c>
      <c r="O45" s="72" t="s">
        <v>198</v>
      </c>
      <c r="P45" s="72" t="s">
        <v>130</v>
      </c>
      <c r="Q45" s="71">
        <v>1</v>
      </c>
      <c r="R45" s="72" t="s">
        <v>214</v>
      </c>
      <c r="S45" s="72" t="s">
        <v>181</v>
      </c>
      <c r="T45" s="73">
        <v>-6.8651263638698279E-2</v>
      </c>
      <c r="U45" s="72" t="s">
        <v>215</v>
      </c>
      <c r="V45" s="73">
        <v>0.12455361779858871</v>
      </c>
      <c r="W45" s="72" t="s">
        <v>216</v>
      </c>
      <c r="X45" s="72" t="s">
        <v>130</v>
      </c>
      <c r="Y45" s="72" t="s">
        <v>217</v>
      </c>
      <c r="Z45" s="72" t="s">
        <v>218</v>
      </c>
      <c r="AA45" s="72" t="s">
        <v>219</v>
      </c>
      <c r="AB45" s="72" t="s">
        <v>220</v>
      </c>
      <c r="AC45" s="72" t="s">
        <v>221</v>
      </c>
      <c r="AD45" s="73">
        <v>-0.18029807859285366</v>
      </c>
      <c r="AE45" s="72" t="s">
        <v>222</v>
      </c>
      <c r="AF45" s="86" t="s">
        <v>223</v>
      </c>
      <c r="AG45" s="1"/>
    </row>
    <row r="46" spans="1:33" ht="24">
      <c r="A46" s="140"/>
      <c r="B46" s="90" t="s">
        <v>28</v>
      </c>
      <c r="C46" s="98">
        <v>3.2416734634268682E-12</v>
      </c>
      <c r="D46" s="73">
        <v>3.181487268190308E-12</v>
      </c>
      <c r="E46" s="73">
        <v>1.9938778242062039E-30</v>
      </c>
      <c r="F46" s="73">
        <v>8.1569488978991425E-2</v>
      </c>
      <c r="G46" s="73">
        <v>6.7420967316797924E-140</v>
      </c>
      <c r="H46" s="73">
        <v>1.5393772084095349E-2</v>
      </c>
      <c r="I46" s="73">
        <v>4.5370465018815878E-2</v>
      </c>
      <c r="J46" s="73">
        <v>0.96342418004678854</v>
      </c>
      <c r="K46" s="73">
        <v>1.4465914113698474E-7</v>
      </c>
      <c r="L46" s="73">
        <v>0.22995221660151191</v>
      </c>
      <c r="M46" s="73">
        <v>4.2988959579511142E-11</v>
      </c>
      <c r="N46" s="73">
        <v>2.5308925450229489E-3</v>
      </c>
      <c r="O46" s="73">
        <v>3.7410827543742061E-3</v>
      </c>
      <c r="P46" s="74">
        <v>0</v>
      </c>
      <c r="Q46" s="70"/>
      <c r="R46" s="73">
        <v>1.9778714263759357E-2</v>
      </c>
      <c r="S46" s="73">
        <v>4.2960808006942062E-11</v>
      </c>
      <c r="T46" s="73">
        <v>0.4973388580062692</v>
      </c>
      <c r="U46" s="73">
        <v>3.8628829538792486E-2</v>
      </c>
      <c r="V46" s="73">
        <v>0.76886606975261695</v>
      </c>
      <c r="W46" s="73">
        <v>3.7814393322802876E-3</v>
      </c>
      <c r="X46" s="74">
        <v>0</v>
      </c>
      <c r="Y46" s="73">
        <v>2.2617396309341237E-54</v>
      </c>
      <c r="Z46" s="73">
        <v>1.1038255795882045E-2</v>
      </c>
      <c r="AA46" s="73">
        <v>7.5646489511748077E-58</v>
      </c>
      <c r="AB46" s="73">
        <v>1.1501042911665718E-2</v>
      </c>
      <c r="AC46" s="73">
        <v>8.2314411047602023E-10</v>
      </c>
      <c r="AD46" s="73">
        <v>7.2645086569449943E-2</v>
      </c>
      <c r="AE46" s="73">
        <v>2.3046097673951476E-10</v>
      </c>
      <c r="AF46" s="84">
        <v>1.4479053054441287E-4</v>
      </c>
      <c r="AG46" s="1"/>
    </row>
    <row r="47" spans="1:33">
      <c r="A47" s="140"/>
      <c r="B47" s="90" t="s">
        <v>29</v>
      </c>
      <c r="C47" s="94">
        <v>101</v>
      </c>
      <c r="D47" s="71">
        <v>101</v>
      </c>
      <c r="E47" s="71">
        <v>101</v>
      </c>
      <c r="F47" s="71">
        <v>100</v>
      </c>
      <c r="G47" s="71">
        <v>101</v>
      </c>
      <c r="H47" s="71">
        <v>100</v>
      </c>
      <c r="I47" s="71">
        <v>9</v>
      </c>
      <c r="J47" s="71">
        <v>8</v>
      </c>
      <c r="K47" s="71">
        <v>101</v>
      </c>
      <c r="L47" s="71">
        <v>100</v>
      </c>
      <c r="M47" s="71">
        <v>101</v>
      </c>
      <c r="N47" s="71">
        <v>100</v>
      </c>
      <c r="O47" s="71">
        <v>9</v>
      </c>
      <c r="P47" s="71">
        <v>8</v>
      </c>
      <c r="Q47" s="71">
        <v>101</v>
      </c>
      <c r="R47" s="71">
        <v>100</v>
      </c>
      <c r="S47" s="71">
        <v>101</v>
      </c>
      <c r="T47" s="71">
        <v>100</v>
      </c>
      <c r="U47" s="71">
        <v>9</v>
      </c>
      <c r="V47" s="71">
        <v>8</v>
      </c>
      <c r="W47" s="71">
        <v>9</v>
      </c>
      <c r="X47" s="71">
        <v>8</v>
      </c>
      <c r="Y47" s="71">
        <v>101</v>
      </c>
      <c r="Z47" s="71">
        <v>100</v>
      </c>
      <c r="AA47" s="71">
        <v>101</v>
      </c>
      <c r="AB47" s="71">
        <v>100</v>
      </c>
      <c r="AC47" s="71">
        <v>101</v>
      </c>
      <c r="AD47" s="71">
        <v>100</v>
      </c>
      <c r="AE47" s="71">
        <v>101</v>
      </c>
      <c r="AF47" s="85">
        <v>100</v>
      </c>
      <c r="AG47" s="1"/>
    </row>
    <row r="48" spans="1:33" ht="24">
      <c r="A48" s="140" t="s">
        <v>38</v>
      </c>
      <c r="B48" s="90" t="s">
        <v>27</v>
      </c>
      <c r="C48" s="98">
        <v>-6.3130896285289312E-2</v>
      </c>
      <c r="D48" s="73">
        <v>-6.3174792544572034E-2</v>
      </c>
      <c r="E48" s="73">
        <v>-7.5983217906597997E-2</v>
      </c>
      <c r="F48" s="72" t="s">
        <v>116</v>
      </c>
      <c r="G48" s="72" t="s">
        <v>132</v>
      </c>
      <c r="H48" s="72" t="s">
        <v>145</v>
      </c>
      <c r="I48" s="72" t="s">
        <v>155</v>
      </c>
      <c r="J48" s="73">
        <v>4.6485991000755518E-2</v>
      </c>
      <c r="K48" s="73">
        <v>-2.9834062274621674E-2</v>
      </c>
      <c r="L48" s="72" t="s">
        <v>141</v>
      </c>
      <c r="M48" s="73">
        <v>-3.0752901821202706E-2</v>
      </c>
      <c r="N48" s="72" t="s">
        <v>150</v>
      </c>
      <c r="O48" s="72" t="s">
        <v>199</v>
      </c>
      <c r="P48" s="72" t="s">
        <v>130</v>
      </c>
      <c r="Q48" s="72" t="s">
        <v>214</v>
      </c>
      <c r="R48" s="71">
        <v>1</v>
      </c>
      <c r="S48" s="73">
        <v>-3.0711070769286693E-2</v>
      </c>
      <c r="T48" s="73">
        <v>-5.5950351930227953E-2</v>
      </c>
      <c r="U48" s="72" t="s">
        <v>224</v>
      </c>
      <c r="V48" s="73">
        <v>0.13847844921609068</v>
      </c>
      <c r="W48" s="72" t="s">
        <v>199</v>
      </c>
      <c r="X48" s="72" t="s">
        <v>130</v>
      </c>
      <c r="Y48" s="73">
        <v>6.466720708899347E-2</v>
      </c>
      <c r="Z48" s="72" t="s">
        <v>120</v>
      </c>
      <c r="AA48" s="73">
        <v>9.5720064887008752E-2</v>
      </c>
      <c r="AB48" s="72" t="s">
        <v>225</v>
      </c>
      <c r="AC48" s="73">
        <v>-4.3864767363548031E-2</v>
      </c>
      <c r="AD48" s="72" t="s">
        <v>226</v>
      </c>
      <c r="AE48" s="73">
        <v>-4.5289811229879767E-2</v>
      </c>
      <c r="AF48" s="86" t="s">
        <v>227</v>
      </c>
      <c r="AG48" s="1"/>
    </row>
    <row r="49" spans="1:33" ht="24">
      <c r="A49" s="140"/>
      <c r="B49" s="90" t="s">
        <v>28</v>
      </c>
      <c r="C49" s="98">
        <v>0.53263103807893986</v>
      </c>
      <c r="D49" s="73">
        <v>0.53234556429027069</v>
      </c>
      <c r="E49" s="73">
        <v>0.45243220972881937</v>
      </c>
      <c r="F49" s="73">
        <v>3.4724195547733185E-3</v>
      </c>
      <c r="G49" s="73">
        <v>1.9001180355236149E-2</v>
      </c>
      <c r="H49" s="73">
        <v>1.4337066732643369E-120</v>
      </c>
      <c r="I49" s="73">
        <v>2.5653901818800787E-2</v>
      </c>
      <c r="J49" s="73">
        <v>0.91296425269470793</v>
      </c>
      <c r="K49" s="73">
        <v>0.76825718502490037</v>
      </c>
      <c r="L49" s="73">
        <v>2.9614332003916354E-2</v>
      </c>
      <c r="M49" s="73">
        <v>0.76133019784868861</v>
      </c>
      <c r="N49" s="73">
        <v>2.4083160550591132E-5</v>
      </c>
      <c r="O49" s="73">
        <v>5.2500432057583334E-3</v>
      </c>
      <c r="P49" s="74">
        <v>0</v>
      </c>
      <c r="Q49" s="73">
        <v>1.9778714263759357E-2</v>
      </c>
      <c r="R49" s="70"/>
      <c r="S49" s="73">
        <v>0.76164515136989608</v>
      </c>
      <c r="T49" s="73">
        <v>0.58033013148570334</v>
      </c>
      <c r="U49" s="73">
        <v>2.241644739481417E-2</v>
      </c>
      <c r="V49" s="73">
        <v>0.74365318877826037</v>
      </c>
      <c r="W49" s="73">
        <v>5.2945149156788341E-3</v>
      </c>
      <c r="X49" s="74">
        <v>0</v>
      </c>
      <c r="Y49" s="73">
        <v>0.52268543978628934</v>
      </c>
      <c r="Z49" s="73">
        <v>2.8094940112189204E-27</v>
      </c>
      <c r="AA49" s="73">
        <v>0.34346362927811602</v>
      </c>
      <c r="AB49" s="73">
        <v>1.1088982431207318E-39</v>
      </c>
      <c r="AC49" s="73">
        <v>0.66476671783061081</v>
      </c>
      <c r="AD49" s="73">
        <v>1.0705642916084372E-3</v>
      </c>
      <c r="AE49" s="73">
        <v>0.65456189913241136</v>
      </c>
      <c r="AF49" s="84">
        <v>2.0821100995509105E-5</v>
      </c>
      <c r="AG49" s="1"/>
    </row>
    <row r="50" spans="1:33">
      <c r="A50" s="140"/>
      <c r="B50" s="90" t="s">
        <v>29</v>
      </c>
      <c r="C50" s="94">
        <v>100</v>
      </c>
      <c r="D50" s="71">
        <v>100</v>
      </c>
      <c r="E50" s="71">
        <v>100</v>
      </c>
      <c r="F50" s="71">
        <v>100</v>
      </c>
      <c r="G50" s="71">
        <v>100</v>
      </c>
      <c r="H50" s="71">
        <v>100</v>
      </c>
      <c r="I50" s="71">
        <v>9</v>
      </c>
      <c r="J50" s="71">
        <v>8</v>
      </c>
      <c r="K50" s="71">
        <v>100</v>
      </c>
      <c r="L50" s="71">
        <v>100</v>
      </c>
      <c r="M50" s="71">
        <v>100</v>
      </c>
      <c r="N50" s="71">
        <v>100</v>
      </c>
      <c r="O50" s="71">
        <v>9</v>
      </c>
      <c r="P50" s="71">
        <v>8</v>
      </c>
      <c r="Q50" s="71">
        <v>100</v>
      </c>
      <c r="R50" s="71">
        <v>100</v>
      </c>
      <c r="S50" s="71">
        <v>100</v>
      </c>
      <c r="T50" s="71">
        <v>100</v>
      </c>
      <c r="U50" s="71">
        <v>9</v>
      </c>
      <c r="V50" s="71">
        <v>8</v>
      </c>
      <c r="W50" s="71">
        <v>9</v>
      </c>
      <c r="X50" s="71">
        <v>8</v>
      </c>
      <c r="Y50" s="71">
        <v>100</v>
      </c>
      <c r="Z50" s="71">
        <v>100</v>
      </c>
      <c r="AA50" s="71">
        <v>100</v>
      </c>
      <c r="AB50" s="71">
        <v>100</v>
      </c>
      <c r="AC50" s="71">
        <v>100</v>
      </c>
      <c r="AD50" s="71">
        <v>100</v>
      </c>
      <c r="AE50" s="71">
        <v>100</v>
      </c>
      <c r="AF50" s="85">
        <v>100</v>
      </c>
      <c r="AG50" s="1"/>
    </row>
    <row r="51" spans="1:33" ht="24">
      <c r="A51" s="140" t="s">
        <v>17</v>
      </c>
      <c r="B51" s="90" t="s">
        <v>27</v>
      </c>
      <c r="C51" s="96" t="s">
        <v>88</v>
      </c>
      <c r="D51" s="72" t="s">
        <v>88</v>
      </c>
      <c r="E51" s="72" t="s">
        <v>101</v>
      </c>
      <c r="F51" s="73">
        <v>-5.1855935277209213E-2</v>
      </c>
      <c r="G51" s="72" t="s">
        <v>127</v>
      </c>
      <c r="H51" s="73">
        <v>-2.5169009560783506E-2</v>
      </c>
      <c r="I51" s="72" t="s">
        <v>152</v>
      </c>
      <c r="J51" s="73">
        <v>0.42278680549892772</v>
      </c>
      <c r="K51" s="72" t="s">
        <v>168</v>
      </c>
      <c r="L51" s="73">
        <v>-0.11935014116969976</v>
      </c>
      <c r="M51" s="72" t="s">
        <v>83</v>
      </c>
      <c r="N51" s="73">
        <v>-0.107283471036051</v>
      </c>
      <c r="O51" s="72" t="s">
        <v>200</v>
      </c>
      <c r="P51" s="72" t="s">
        <v>130</v>
      </c>
      <c r="Q51" s="72" t="s">
        <v>181</v>
      </c>
      <c r="R51" s="73">
        <v>-3.0711070769286693E-2</v>
      </c>
      <c r="S51" s="71">
        <v>1</v>
      </c>
      <c r="T51" s="73">
        <v>2.4491172007009968E-2</v>
      </c>
      <c r="U51" s="72" t="s">
        <v>228</v>
      </c>
      <c r="V51" s="73">
        <v>0.32695017822089728</v>
      </c>
      <c r="W51" s="72" t="s">
        <v>200</v>
      </c>
      <c r="X51" s="72" t="s">
        <v>130</v>
      </c>
      <c r="Y51" s="72" t="s">
        <v>183</v>
      </c>
      <c r="Z51" s="73">
        <v>-5.7939492688172098E-2</v>
      </c>
      <c r="AA51" s="72" t="s">
        <v>184</v>
      </c>
      <c r="AB51" s="73">
        <v>-1.7309113611334442E-2</v>
      </c>
      <c r="AC51" s="72" t="s">
        <v>185</v>
      </c>
      <c r="AD51" s="72" t="s">
        <v>186</v>
      </c>
      <c r="AE51" s="72" t="s">
        <v>206</v>
      </c>
      <c r="AF51" s="86" t="s">
        <v>188</v>
      </c>
      <c r="AG51" s="1"/>
    </row>
    <row r="52" spans="1:33" ht="24">
      <c r="A52" s="140"/>
      <c r="B52" s="90" t="s">
        <v>28</v>
      </c>
      <c r="C52" s="98">
        <v>4.0600213944874389E-36</v>
      </c>
      <c r="D52" s="73">
        <v>4.1568718096765713E-36</v>
      </c>
      <c r="E52" s="73">
        <v>1.1507310842133654E-17</v>
      </c>
      <c r="F52" s="73">
        <v>0.60838178224908412</v>
      </c>
      <c r="G52" s="73">
        <v>3.3984206864623473E-11</v>
      </c>
      <c r="H52" s="73">
        <v>0.80369721026052598</v>
      </c>
      <c r="I52" s="73">
        <v>7.2697763100315008E-4</v>
      </c>
      <c r="J52" s="73">
        <v>0.2966747829921661</v>
      </c>
      <c r="K52" s="73">
        <v>6.7875503689219798E-29</v>
      </c>
      <c r="L52" s="73">
        <v>0.23691654953432004</v>
      </c>
      <c r="M52" s="74">
        <v>0</v>
      </c>
      <c r="N52" s="73">
        <v>0.28804671791879705</v>
      </c>
      <c r="O52" s="73">
        <v>9.2294621356938111E-3</v>
      </c>
      <c r="P52" s="74">
        <v>0</v>
      </c>
      <c r="Q52" s="73">
        <v>4.2960808006942062E-11</v>
      </c>
      <c r="R52" s="73">
        <v>0.76164515136989608</v>
      </c>
      <c r="S52" s="70"/>
      <c r="T52" s="73">
        <v>0.80888179283553363</v>
      </c>
      <c r="U52" s="73">
        <v>1.1550471243214802E-3</v>
      </c>
      <c r="V52" s="73">
        <v>0.42925466660034406</v>
      </c>
      <c r="W52" s="73">
        <v>9.1951398173611004E-3</v>
      </c>
      <c r="X52" s="74">
        <v>0</v>
      </c>
      <c r="Y52" s="73">
        <v>9.7969613594263359E-16</v>
      </c>
      <c r="Z52" s="73">
        <v>0.56692108647578476</v>
      </c>
      <c r="AA52" s="73">
        <v>1.4824603542464637E-15</v>
      </c>
      <c r="AB52" s="73">
        <v>0.86428058360255899</v>
      </c>
      <c r="AC52" s="73">
        <v>1.0034061561279842E-56</v>
      </c>
      <c r="AD52" s="73">
        <v>4.2052078643897713E-2</v>
      </c>
      <c r="AE52" s="73">
        <v>1.1815810699682094E-76</v>
      </c>
      <c r="AF52" s="84">
        <v>1.297481104580026E-2</v>
      </c>
      <c r="AG52" s="1"/>
    </row>
    <row r="53" spans="1:33">
      <c r="A53" s="140"/>
      <c r="B53" s="90" t="s">
        <v>29</v>
      </c>
      <c r="C53" s="94">
        <v>101</v>
      </c>
      <c r="D53" s="71">
        <v>101</v>
      </c>
      <c r="E53" s="71">
        <v>101</v>
      </c>
      <c r="F53" s="71">
        <v>100</v>
      </c>
      <c r="G53" s="71">
        <v>101</v>
      </c>
      <c r="H53" s="71">
        <v>100</v>
      </c>
      <c r="I53" s="71">
        <v>9</v>
      </c>
      <c r="J53" s="71">
        <v>8</v>
      </c>
      <c r="K53" s="71">
        <v>101</v>
      </c>
      <c r="L53" s="71">
        <v>100</v>
      </c>
      <c r="M53" s="71">
        <v>101</v>
      </c>
      <c r="N53" s="71">
        <v>100</v>
      </c>
      <c r="O53" s="71">
        <v>9</v>
      </c>
      <c r="P53" s="71">
        <v>8</v>
      </c>
      <c r="Q53" s="71">
        <v>101</v>
      </c>
      <c r="R53" s="71">
        <v>100</v>
      </c>
      <c r="S53" s="71">
        <v>101</v>
      </c>
      <c r="T53" s="71">
        <v>100</v>
      </c>
      <c r="U53" s="71">
        <v>9</v>
      </c>
      <c r="V53" s="71">
        <v>8</v>
      </c>
      <c r="W53" s="71">
        <v>9</v>
      </c>
      <c r="X53" s="71">
        <v>8</v>
      </c>
      <c r="Y53" s="71">
        <v>101</v>
      </c>
      <c r="Z53" s="71">
        <v>100</v>
      </c>
      <c r="AA53" s="71">
        <v>101</v>
      </c>
      <c r="AB53" s="71">
        <v>100</v>
      </c>
      <c r="AC53" s="71">
        <v>101</v>
      </c>
      <c r="AD53" s="71">
        <v>100</v>
      </c>
      <c r="AE53" s="71">
        <v>101</v>
      </c>
      <c r="AF53" s="85">
        <v>100</v>
      </c>
      <c r="AG53" s="1"/>
    </row>
    <row r="54" spans="1:33" ht="24">
      <c r="A54" s="140" t="s">
        <v>39</v>
      </c>
      <c r="B54" s="90" t="s">
        <v>27</v>
      </c>
      <c r="C54" s="98">
        <v>-9.0896763284223966E-3</v>
      </c>
      <c r="D54" s="73">
        <v>-9.0154883901608189E-3</v>
      </c>
      <c r="E54" s="73">
        <v>-1.853634038345474E-3</v>
      </c>
      <c r="F54" s="73">
        <v>-3.5681555673776122E-2</v>
      </c>
      <c r="G54" s="73">
        <v>-6.4609296969070987E-2</v>
      </c>
      <c r="H54" s="73">
        <v>-5.1684728754079069E-2</v>
      </c>
      <c r="I54" s="72" t="s">
        <v>130</v>
      </c>
      <c r="J54" s="72" t="s">
        <v>130</v>
      </c>
      <c r="K54" s="73">
        <v>-2.9367415676023168E-3</v>
      </c>
      <c r="L54" s="73">
        <v>8.4259652395947099E-2</v>
      </c>
      <c r="M54" s="73">
        <v>2.4429472255679905E-2</v>
      </c>
      <c r="N54" s="72" t="s">
        <v>190</v>
      </c>
      <c r="O54" s="72" t="s">
        <v>130</v>
      </c>
      <c r="P54" s="72" t="s">
        <v>130</v>
      </c>
      <c r="Q54" s="73">
        <v>-6.8651263638698279E-2</v>
      </c>
      <c r="R54" s="73">
        <v>-5.5950351930227953E-2</v>
      </c>
      <c r="S54" s="73">
        <v>2.4491172007009968E-2</v>
      </c>
      <c r="T54" s="71">
        <v>1</v>
      </c>
      <c r="U54" s="72" t="s">
        <v>130</v>
      </c>
      <c r="V54" s="72" t="s">
        <v>130</v>
      </c>
      <c r="W54" s="72" t="s">
        <v>130</v>
      </c>
      <c r="X54" s="72" t="s">
        <v>130</v>
      </c>
      <c r="Y54" s="73">
        <v>-3.1688935175993825E-2</v>
      </c>
      <c r="Z54" s="73">
        <v>-7.3782412992563426E-2</v>
      </c>
      <c r="AA54" s="73">
        <v>-4.505297933165358E-2</v>
      </c>
      <c r="AB54" s="73">
        <v>-6.2841861119867226E-2</v>
      </c>
      <c r="AC54" s="73">
        <v>1.100367952536579E-2</v>
      </c>
      <c r="AD54" s="73">
        <v>0.11684298719194644</v>
      </c>
      <c r="AE54" s="73">
        <v>1.6332544843852565E-2</v>
      </c>
      <c r="AF54" s="84">
        <v>0.13631013668492176</v>
      </c>
      <c r="AG54" s="1"/>
    </row>
    <row r="55" spans="1:33" ht="24">
      <c r="A55" s="140"/>
      <c r="B55" s="90" t="s">
        <v>28</v>
      </c>
      <c r="C55" s="98">
        <v>0.92848126657347474</v>
      </c>
      <c r="D55" s="73">
        <v>0.92906346378600491</v>
      </c>
      <c r="E55" s="73">
        <v>0.98539689038021971</v>
      </c>
      <c r="F55" s="73">
        <v>0.72450698419366955</v>
      </c>
      <c r="G55" s="73">
        <v>0.52305862112065737</v>
      </c>
      <c r="H55" s="73">
        <v>0.60956760385438424</v>
      </c>
      <c r="I55" s="74">
        <v>0</v>
      </c>
      <c r="J55" s="74">
        <v>0</v>
      </c>
      <c r="K55" s="73">
        <v>0.97686598412780701</v>
      </c>
      <c r="L55" s="73">
        <v>0.40457035829132071</v>
      </c>
      <c r="M55" s="73">
        <v>0.80935413041883375</v>
      </c>
      <c r="N55" s="73">
        <v>1.5376661166689132E-6</v>
      </c>
      <c r="O55" s="74">
        <v>0</v>
      </c>
      <c r="P55" s="74">
        <v>0</v>
      </c>
      <c r="Q55" s="73">
        <v>0.4973388580062692</v>
      </c>
      <c r="R55" s="73">
        <v>0.58033013148570334</v>
      </c>
      <c r="S55" s="73">
        <v>0.80888179283553363</v>
      </c>
      <c r="T55" s="70"/>
      <c r="U55" s="74">
        <v>0</v>
      </c>
      <c r="V55" s="74">
        <v>0</v>
      </c>
      <c r="W55" s="74">
        <v>0</v>
      </c>
      <c r="X55" s="74">
        <v>0</v>
      </c>
      <c r="Y55" s="73">
        <v>0.7542929058102642</v>
      </c>
      <c r="Z55" s="73">
        <v>0.46566954166313823</v>
      </c>
      <c r="AA55" s="73">
        <v>0.65625353267016862</v>
      </c>
      <c r="AB55" s="73">
        <v>0.53451264453232938</v>
      </c>
      <c r="AC55" s="73">
        <v>0.91347483774307714</v>
      </c>
      <c r="AD55" s="73">
        <v>0.24698230929476939</v>
      </c>
      <c r="AE55" s="73">
        <v>0.87187068181936767</v>
      </c>
      <c r="AF55" s="84">
        <v>0.17628419352446553</v>
      </c>
      <c r="AG55" s="1"/>
    </row>
    <row r="56" spans="1:33">
      <c r="A56" s="140"/>
      <c r="B56" s="90" t="s">
        <v>29</v>
      </c>
      <c r="C56" s="94">
        <v>100</v>
      </c>
      <c r="D56" s="71">
        <v>100</v>
      </c>
      <c r="E56" s="71">
        <v>100</v>
      </c>
      <c r="F56" s="71">
        <v>100</v>
      </c>
      <c r="G56" s="71">
        <v>100</v>
      </c>
      <c r="H56" s="71">
        <v>100</v>
      </c>
      <c r="I56" s="71">
        <v>9</v>
      </c>
      <c r="J56" s="71">
        <v>8</v>
      </c>
      <c r="K56" s="71">
        <v>100</v>
      </c>
      <c r="L56" s="71">
        <v>100</v>
      </c>
      <c r="M56" s="71">
        <v>100</v>
      </c>
      <c r="N56" s="71">
        <v>100</v>
      </c>
      <c r="O56" s="71">
        <v>9</v>
      </c>
      <c r="P56" s="71">
        <v>8</v>
      </c>
      <c r="Q56" s="71">
        <v>100</v>
      </c>
      <c r="R56" s="71">
        <v>100</v>
      </c>
      <c r="S56" s="71">
        <v>100</v>
      </c>
      <c r="T56" s="71">
        <v>100</v>
      </c>
      <c r="U56" s="71">
        <v>9</v>
      </c>
      <c r="V56" s="71">
        <v>8</v>
      </c>
      <c r="W56" s="71">
        <v>9</v>
      </c>
      <c r="X56" s="71">
        <v>8</v>
      </c>
      <c r="Y56" s="71">
        <v>100</v>
      </c>
      <c r="Z56" s="71">
        <v>100</v>
      </c>
      <c r="AA56" s="71">
        <v>100</v>
      </c>
      <c r="AB56" s="71">
        <v>100</v>
      </c>
      <c r="AC56" s="71">
        <v>100</v>
      </c>
      <c r="AD56" s="71">
        <v>100</v>
      </c>
      <c r="AE56" s="71">
        <v>100</v>
      </c>
      <c r="AF56" s="85">
        <v>100</v>
      </c>
      <c r="AG56" s="1"/>
    </row>
    <row r="57" spans="1:33" ht="24">
      <c r="A57" s="140" t="s">
        <v>18</v>
      </c>
      <c r="B57" s="90" t="s">
        <v>27</v>
      </c>
      <c r="C57" s="96" t="s">
        <v>86</v>
      </c>
      <c r="D57" s="72" t="s">
        <v>86</v>
      </c>
      <c r="E57" s="72" t="s">
        <v>104</v>
      </c>
      <c r="F57" s="73">
        <v>4.9299408885311945E-2</v>
      </c>
      <c r="G57" s="72" t="s">
        <v>133</v>
      </c>
      <c r="H57" s="72" t="s">
        <v>146</v>
      </c>
      <c r="I57" s="72" t="s">
        <v>83</v>
      </c>
      <c r="J57" s="73">
        <v>7.0085458077750712E-2</v>
      </c>
      <c r="K57" s="72" t="s">
        <v>171</v>
      </c>
      <c r="L57" s="73">
        <v>1.4634051063960067E-2</v>
      </c>
      <c r="M57" s="72" t="s">
        <v>182</v>
      </c>
      <c r="N57" s="72" t="s">
        <v>130</v>
      </c>
      <c r="O57" s="72" t="s">
        <v>201</v>
      </c>
      <c r="P57" s="73">
        <v>-9.2383923763924722E-2</v>
      </c>
      <c r="Q57" s="72" t="s">
        <v>215</v>
      </c>
      <c r="R57" s="72" t="s">
        <v>224</v>
      </c>
      <c r="S57" s="72" t="s">
        <v>228</v>
      </c>
      <c r="T57" s="72" t="s">
        <v>130</v>
      </c>
      <c r="U57" s="71">
        <v>1</v>
      </c>
      <c r="V57" s="73">
        <v>6.8693125211706507E-2</v>
      </c>
      <c r="W57" s="72" t="s">
        <v>156</v>
      </c>
      <c r="X57" s="73">
        <v>-9.5205742271218738E-2</v>
      </c>
      <c r="Y57" s="72" t="s">
        <v>106</v>
      </c>
      <c r="Z57" s="73">
        <v>8.4038307617853386E-2</v>
      </c>
      <c r="AA57" s="72" t="s">
        <v>157</v>
      </c>
      <c r="AB57" s="73">
        <v>0.10669996835169822</v>
      </c>
      <c r="AC57" s="72" t="s">
        <v>229</v>
      </c>
      <c r="AD57" s="73">
        <v>-0.12344032528424269</v>
      </c>
      <c r="AE57" s="72" t="s">
        <v>230</v>
      </c>
      <c r="AF57" s="84">
        <v>-0.10482669244530268</v>
      </c>
      <c r="AG57" s="1"/>
    </row>
    <row r="58" spans="1:33" ht="24">
      <c r="A58" s="140"/>
      <c r="B58" s="90" t="s">
        <v>28</v>
      </c>
      <c r="C58" s="98">
        <v>4.7543069214575671E-85</v>
      </c>
      <c r="D58" s="73">
        <v>5.1478769569174027E-85</v>
      </c>
      <c r="E58" s="73">
        <v>1.2919212756701723E-60</v>
      </c>
      <c r="F58" s="73">
        <v>0.55045987785862671</v>
      </c>
      <c r="G58" s="73">
        <v>4.1215143427486382E-2</v>
      </c>
      <c r="H58" s="73">
        <v>1.9219653118640878E-2</v>
      </c>
      <c r="I58" s="73">
        <v>6.0379302382114906E-255</v>
      </c>
      <c r="J58" s="73">
        <v>0.39730817121498618</v>
      </c>
      <c r="K58" s="73">
        <v>3.2185863872701227E-35</v>
      </c>
      <c r="L58" s="73">
        <v>0.88278254527131161</v>
      </c>
      <c r="M58" s="73">
        <v>1.1745146816199686E-3</v>
      </c>
      <c r="N58" s="74">
        <v>0</v>
      </c>
      <c r="O58" s="73">
        <v>6.9884442956078115E-77</v>
      </c>
      <c r="P58" s="73">
        <v>0.26409714194127365</v>
      </c>
      <c r="Q58" s="73">
        <v>3.8628829538792486E-2</v>
      </c>
      <c r="R58" s="73">
        <v>2.241644739481417E-2</v>
      </c>
      <c r="S58" s="73">
        <v>1.1550471243214802E-3</v>
      </c>
      <c r="T58" s="74">
        <v>0</v>
      </c>
      <c r="U58" s="70"/>
      <c r="V58" s="73">
        <v>0.40677475835461774</v>
      </c>
      <c r="W58" s="73">
        <v>7.585976307976533E-48</v>
      </c>
      <c r="X58" s="73">
        <v>0.33876121720728614</v>
      </c>
      <c r="Y58" s="73">
        <v>4.828719815704965E-100</v>
      </c>
      <c r="Z58" s="73">
        <v>0.30821111034210247</v>
      </c>
      <c r="AA58" s="73">
        <v>1.4640351533272501E-116</v>
      </c>
      <c r="AB58" s="73">
        <v>0.1952612823128336</v>
      </c>
      <c r="AC58" s="73">
        <v>1.1590760484240804E-61</v>
      </c>
      <c r="AD58" s="73">
        <v>0.13365751413189692</v>
      </c>
      <c r="AE58" s="73">
        <v>1.5538981808922232E-67</v>
      </c>
      <c r="AF58" s="84">
        <v>0.20326479021443153</v>
      </c>
      <c r="AG58" s="1"/>
    </row>
    <row r="59" spans="1:33">
      <c r="A59" s="140"/>
      <c r="B59" s="90" t="s">
        <v>29</v>
      </c>
      <c r="C59" s="94">
        <v>149</v>
      </c>
      <c r="D59" s="71">
        <v>149</v>
      </c>
      <c r="E59" s="71">
        <v>149</v>
      </c>
      <c r="F59" s="71">
        <v>149</v>
      </c>
      <c r="G59" s="71">
        <v>9</v>
      </c>
      <c r="H59" s="71">
        <v>9</v>
      </c>
      <c r="I59" s="71">
        <v>149</v>
      </c>
      <c r="J59" s="71">
        <v>148</v>
      </c>
      <c r="K59" s="71">
        <v>104</v>
      </c>
      <c r="L59" s="71">
        <v>104</v>
      </c>
      <c r="M59" s="71">
        <v>9</v>
      </c>
      <c r="N59" s="71">
        <v>9</v>
      </c>
      <c r="O59" s="71">
        <v>149</v>
      </c>
      <c r="P59" s="71">
        <v>148</v>
      </c>
      <c r="Q59" s="71">
        <v>9</v>
      </c>
      <c r="R59" s="71">
        <v>9</v>
      </c>
      <c r="S59" s="71">
        <v>9</v>
      </c>
      <c r="T59" s="71">
        <v>9</v>
      </c>
      <c r="U59" s="71">
        <v>149</v>
      </c>
      <c r="V59" s="71">
        <v>148</v>
      </c>
      <c r="W59" s="71">
        <v>104</v>
      </c>
      <c r="X59" s="71">
        <v>103</v>
      </c>
      <c r="Y59" s="71">
        <v>149</v>
      </c>
      <c r="Z59" s="71">
        <v>149</v>
      </c>
      <c r="AA59" s="71">
        <v>149</v>
      </c>
      <c r="AB59" s="71">
        <v>149</v>
      </c>
      <c r="AC59" s="71">
        <v>149</v>
      </c>
      <c r="AD59" s="71">
        <v>149</v>
      </c>
      <c r="AE59" s="71">
        <v>149</v>
      </c>
      <c r="AF59" s="85">
        <v>149</v>
      </c>
      <c r="AG59" s="1"/>
    </row>
    <row r="60" spans="1:33" ht="24">
      <c r="A60" s="140" t="s">
        <v>24</v>
      </c>
      <c r="B60" s="90" t="s">
        <v>27</v>
      </c>
      <c r="C60" s="98">
        <v>2.3716314878150683E-2</v>
      </c>
      <c r="D60" s="73">
        <v>2.361438743217318E-2</v>
      </c>
      <c r="E60" s="73">
        <v>1.7076940155119722E-3</v>
      </c>
      <c r="F60" s="72" t="s">
        <v>117</v>
      </c>
      <c r="G60" s="73">
        <v>9.9903254762784416E-2</v>
      </c>
      <c r="H60" s="73">
        <v>0.14039701254509487</v>
      </c>
      <c r="I60" s="73">
        <v>6.8658320177262047E-2</v>
      </c>
      <c r="J60" s="72" t="s">
        <v>162</v>
      </c>
      <c r="K60" s="73">
        <v>-8.4697639793580054E-2</v>
      </c>
      <c r="L60" s="72" t="s">
        <v>177</v>
      </c>
      <c r="M60" s="73">
        <v>0.32740725050214886</v>
      </c>
      <c r="N60" s="72" t="s">
        <v>130</v>
      </c>
      <c r="O60" s="73">
        <v>-5.9450860428163832E-2</v>
      </c>
      <c r="P60" s="72" t="s">
        <v>208</v>
      </c>
      <c r="Q60" s="73">
        <v>0.12455361779858871</v>
      </c>
      <c r="R60" s="73">
        <v>0.13847844921609068</v>
      </c>
      <c r="S60" s="73">
        <v>0.32695017822089728</v>
      </c>
      <c r="T60" s="72" t="s">
        <v>130</v>
      </c>
      <c r="U60" s="73">
        <v>6.8693125211706507E-2</v>
      </c>
      <c r="V60" s="71">
        <v>1</v>
      </c>
      <c r="W60" s="73">
        <v>-0.17430995748598757</v>
      </c>
      <c r="X60" s="72" t="s">
        <v>231</v>
      </c>
      <c r="Y60" s="73">
        <v>3.897833947078598E-2</v>
      </c>
      <c r="Z60" s="72" t="s">
        <v>232</v>
      </c>
      <c r="AA60" s="73">
        <v>6.7023469328421043E-2</v>
      </c>
      <c r="AB60" s="72" t="s">
        <v>233</v>
      </c>
      <c r="AC60" s="73">
        <v>-2.6470400169938353E-2</v>
      </c>
      <c r="AD60" s="72" t="s">
        <v>234</v>
      </c>
      <c r="AE60" s="73">
        <v>-3.7424727340643435E-2</v>
      </c>
      <c r="AF60" s="86" t="s">
        <v>235</v>
      </c>
      <c r="AG60" s="1"/>
    </row>
    <row r="61" spans="1:33" ht="24">
      <c r="A61" s="140"/>
      <c r="B61" s="90" t="s">
        <v>28</v>
      </c>
      <c r="C61" s="98">
        <v>0.77478980224480287</v>
      </c>
      <c r="D61" s="73">
        <v>0.77573201020901195</v>
      </c>
      <c r="E61" s="73">
        <v>0.98356565114426064</v>
      </c>
      <c r="F61" s="73">
        <v>3.1454960580292253E-12</v>
      </c>
      <c r="G61" s="73">
        <v>0.81392404098672755</v>
      </c>
      <c r="H61" s="73">
        <v>0.74019440873350661</v>
      </c>
      <c r="I61" s="73">
        <v>0.40701309420663478</v>
      </c>
      <c r="J61" s="73">
        <v>3.9810824921224651E-140</v>
      </c>
      <c r="K61" s="73">
        <v>0.39497688803895437</v>
      </c>
      <c r="L61" s="73">
        <v>3.368791429290454E-2</v>
      </c>
      <c r="M61" s="73">
        <v>0.42857131470330567</v>
      </c>
      <c r="N61" s="74">
        <v>0</v>
      </c>
      <c r="O61" s="73">
        <v>0.47290915279468493</v>
      </c>
      <c r="P61" s="73">
        <v>4.3399012298659594E-18</v>
      </c>
      <c r="Q61" s="73">
        <v>0.76886606975261695</v>
      </c>
      <c r="R61" s="73">
        <v>0.74365318877826037</v>
      </c>
      <c r="S61" s="73">
        <v>0.42925466660034406</v>
      </c>
      <c r="T61" s="74">
        <v>0</v>
      </c>
      <c r="U61" s="73">
        <v>0.40677475835461774</v>
      </c>
      <c r="V61" s="70"/>
      <c r="W61" s="73">
        <v>7.8243361461633229E-2</v>
      </c>
      <c r="X61" s="73">
        <v>2.2106134875611399E-12</v>
      </c>
      <c r="Y61" s="73">
        <v>0.63810488740195481</v>
      </c>
      <c r="Z61" s="73">
        <v>7.2492858496223879E-32</v>
      </c>
      <c r="AA61" s="73">
        <v>0.41830074099717562</v>
      </c>
      <c r="AB61" s="73">
        <v>6.3124659063419433E-44</v>
      </c>
      <c r="AC61" s="73">
        <v>0.74945972395272309</v>
      </c>
      <c r="AD61" s="73">
        <v>2.5404577671872874E-11</v>
      </c>
      <c r="AE61" s="73">
        <v>0.65156486036889372</v>
      </c>
      <c r="AF61" s="84">
        <v>3.4736705865290337E-14</v>
      </c>
      <c r="AG61" s="1"/>
    </row>
    <row r="62" spans="1:33">
      <c r="A62" s="140"/>
      <c r="B62" s="90" t="s">
        <v>29</v>
      </c>
      <c r="C62" s="94">
        <v>148</v>
      </c>
      <c r="D62" s="71">
        <v>148</v>
      </c>
      <c r="E62" s="71">
        <v>148</v>
      </c>
      <c r="F62" s="71">
        <v>148</v>
      </c>
      <c r="G62" s="71">
        <v>8</v>
      </c>
      <c r="H62" s="71">
        <v>8</v>
      </c>
      <c r="I62" s="71">
        <v>148</v>
      </c>
      <c r="J62" s="71">
        <v>148</v>
      </c>
      <c r="K62" s="71">
        <v>103</v>
      </c>
      <c r="L62" s="71">
        <v>103</v>
      </c>
      <c r="M62" s="71">
        <v>8</v>
      </c>
      <c r="N62" s="71">
        <v>8</v>
      </c>
      <c r="O62" s="71">
        <v>148</v>
      </c>
      <c r="P62" s="71">
        <v>148</v>
      </c>
      <c r="Q62" s="71">
        <v>8</v>
      </c>
      <c r="R62" s="71">
        <v>8</v>
      </c>
      <c r="S62" s="71">
        <v>8</v>
      </c>
      <c r="T62" s="71">
        <v>8</v>
      </c>
      <c r="U62" s="71">
        <v>148</v>
      </c>
      <c r="V62" s="71">
        <v>148</v>
      </c>
      <c r="W62" s="71">
        <v>103</v>
      </c>
      <c r="X62" s="71">
        <v>103</v>
      </c>
      <c r="Y62" s="71">
        <v>148</v>
      </c>
      <c r="Z62" s="71">
        <v>148</v>
      </c>
      <c r="AA62" s="71">
        <v>148</v>
      </c>
      <c r="AB62" s="71">
        <v>148</v>
      </c>
      <c r="AC62" s="71">
        <v>148</v>
      </c>
      <c r="AD62" s="71">
        <v>148</v>
      </c>
      <c r="AE62" s="71">
        <v>148</v>
      </c>
      <c r="AF62" s="85">
        <v>148</v>
      </c>
      <c r="AG62" s="1"/>
    </row>
    <row r="63" spans="1:33" ht="24">
      <c r="A63" s="140" t="s">
        <v>19</v>
      </c>
      <c r="B63" s="90" t="s">
        <v>27</v>
      </c>
      <c r="C63" s="96" t="s">
        <v>91</v>
      </c>
      <c r="D63" s="72" t="s">
        <v>91</v>
      </c>
      <c r="E63" s="72" t="s">
        <v>105</v>
      </c>
      <c r="F63" s="73">
        <v>-0.13001737970896252</v>
      </c>
      <c r="G63" s="72" t="s">
        <v>129</v>
      </c>
      <c r="H63" s="72" t="s">
        <v>143</v>
      </c>
      <c r="I63" s="72" t="s">
        <v>156</v>
      </c>
      <c r="J63" s="73">
        <v>-0.15895413197060804</v>
      </c>
      <c r="K63" s="72" t="s">
        <v>169</v>
      </c>
      <c r="L63" s="73">
        <v>4.1859444310337626E-2</v>
      </c>
      <c r="M63" s="72" t="s">
        <v>180</v>
      </c>
      <c r="N63" s="72" t="s">
        <v>130</v>
      </c>
      <c r="O63" s="72" t="s">
        <v>83</v>
      </c>
      <c r="P63" s="72" t="s">
        <v>209</v>
      </c>
      <c r="Q63" s="72" t="s">
        <v>216</v>
      </c>
      <c r="R63" s="72" t="s">
        <v>199</v>
      </c>
      <c r="S63" s="72" t="s">
        <v>200</v>
      </c>
      <c r="T63" s="72" t="s">
        <v>130</v>
      </c>
      <c r="U63" s="72" t="s">
        <v>156</v>
      </c>
      <c r="V63" s="73">
        <v>-0.17430995748598757</v>
      </c>
      <c r="W63" s="71">
        <v>1</v>
      </c>
      <c r="X63" s="73">
        <v>0.19242120933080042</v>
      </c>
      <c r="Y63" s="72" t="s">
        <v>236</v>
      </c>
      <c r="Z63" s="73">
        <v>-0.17329917689571075</v>
      </c>
      <c r="AA63" s="72" t="s">
        <v>237</v>
      </c>
      <c r="AB63" s="73">
        <v>-0.1898773157667161</v>
      </c>
      <c r="AC63" s="72" t="s">
        <v>238</v>
      </c>
      <c r="AD63" s="72" t="s">
        <v>239</v>
      </c>
      <c r="AE63" s="72" t="s">
        <v>240</v>
      </c>
      <c r="AF63" s="86" t="s">
        <v>241</v>
      </c>
      <c r="AG63" s="1"/>
    </row>
    <row r="64" spans="1:33" ht="24">
      <c r="A64" s="140"/>
      <c r="B64" s="90" t="s">
        <v>28</v>
      </c>
      <c r="C64" s="98">
        <v>7.9765927720972372E-48</v>
      </c>
      <c r="D64" s="73">
        <v>8.1390096393895E-48</v>
      </c>
      <c r="E64" s="73">
        <v>1.7003878164999702E-27</v>
      </c>
      <c r="F64" s="73">
        <v>0.1883458062902876</v>
      </c>
      <c r="G64" s="73">
        <v>3.9140068716113476E-3</v>
      </c>
      <c r="H64" s="73">
        <v>4.7391772279432864E-3</v>
      </c>
      <c r="I64" s="73">
        <v>1.2358447601659583E-47</v>
      </c>
      <c r="J64" s="73">
        <v>0.10877261729252549</v>
      </c>
      <c r="K64" s="73">
        <v>9.8366112753362861E-40</v>
      </c>
      <c r="L64" s="73">
        <v>0.67309082776093132</v>
      </c>
      <c r="M64" s="73">
        <v>9.2867787800082809E-3</v>
      </c>
      <c r="N64" s="74">
        <v>0</v>
      </c>
      <c r="O64" s="74">
        <v>0</v>
      </c>
      <c r="P64" s="73">
        <v>1.6043083128858163E-2</v>
      </c>
      <c r="Q64" s="73">
        <v>3.7814393322802876E-3</v>
      </c>
      <c r="R64" s="73">
        <v>5.2945149156788341E-3</v>
      </c>
      <c r="S64" s="73">
        <v>9.1951398173611004E-3</v>
      </c>
      <c r="T64" s="74">
        <v>0</v>
      </c>
      <c r="U64" s="73">
        <v>7.585976307976533E-48</v>
      </c>
      <c r="V64" s="73">
        <v>7.8243361461633229E-2</v>
      </c>
      <c r="W64" s="70"/>
      <c r="X64" s="73">
        <v>5.1502721039177524E-2</v>
      </c>
      <c r="Y64" s="73">
        <v>2.0294402066919288E-36</v>
      </c>
      <c r="Z64" s="73">
        <v>7.8528441149665645E-2</v>
      </c>
      <c r="AA64" s="73">
        <v>3.2038864598970786E-36</v>
      </c>
      <c r="AB64" s="73">
        <v>5.3535692213262986E-2</v>
      </c>
      <c r="AC64" s="73">
        <v>4.245417266681203E-68</v>
      </c>
      <c r="AD64" s="73">
        <v>6.935549227485867E-3</v>
      </c>
      <c r="AE64" s="73">
        <v>1.0462731827787015E-90</v>
      </c>
      <c r="AF64" s="84">
        <v>2.0872059991936986E-2</v>
      </c>
      <c r="AG64" s="1"/>
    </row>
    <row r="65" spans="1:33">
      <c r="A65" s="140"/>
      <c r="B65" s="90" t="s">
        <v>29</v>
      </c>
      <c r="C65" s="94">
        <v>104</v>
      </c>
      <c r="D65" s="71">
        <v>104</v>
      </c>
      <c r="E65" s="71">
        <v>104</v>
      </c>
      <c r="F65" s="71">
        <v>104</v>
      </c>
      <c r="G65" s="71">
        <v>9</v>
      </c>
      <c r="H65" s="71">
        <v>9</v>
      </c>
      <c r="I65" s="71">
        <v>104</v>
      </c>
      <c r="J65" s="71">
        <v>103</v>
      </c>
      <c r="K65" s="71">
        <v>104</v>
      </c>
      <c r="L65" s="71">
        <v>104</v>
      </c>
      <c r="M65" s="71">
        <v>9</v>
      </c>
      <c r="N65" s="71">
        <v>9</v>
      </c>
      <c r="O65" s="71">
        <v>104</v>
      </c>
      <c r="P65" s="71">
        <v>103</v>
      </c>
      <c r="Q65" s="71">
        <v>9</v>
      </c>
      <c r="R65" s="71">
        <v>9</v>
      </c>
      <c r="S65" s="71">
        <v>9</v>
      </c>
      <c r="T65" s="71">
        <v>9</v>
      </c>
      <c r="U65" s="71">
        <v>104</v>
      </c>
      <c r="V65" s="71">
        <v>103</v>
      </c>
      <c r="W65" s="71">
        <v>104</v>
      </c>
      <c r="X65" s="71">
        <v>103</v>
      </c>
      <c r="Y65" s="71">
        <v>104</v>
      </c>
      <c r="Z65" s="71">
        <v>104</v>
      </c>
      <c r="AA65" s="71">
        <v>104</v>
      </c>
      <c r="AB65" s="71">
        <v>104</v>
      </c>
      <c r="AC65" s="71">
        <v>104</v>
      </c>
      <c r="AD65" s="71">
        <v>104</v>
      </c>
      <c r="AE65" s="71">
        <v>104</v>
      </c>
      <c r="AF65" s="85">
        <v>104</v>
      </c>
      <c r="AG65" s="1"/>
    </row>
    <row r="66" spans="1:33" ht="24">
      <c r="A66" s="140" t="s">
        <v>25</v>
      </c>
      <c r="B66" s="90" t="s">
        <v>27</v>
      </c>
      <c r="C66" s="98">
        <v>1.3116853317178675E-3</v>
      </c>
      <c r="D66" s="73">
        <v>1.3846750334400543E-3</v>
      </c>
      <c r="E66" s="73">
        <v>-4.6683474888963843E-2</v>
      </c>
      <c r="F66" s="72" t="s">
        <v>118</v>
      </c>
      <c r="G66" s="72" t="s">
        <v>130</v>
      </c>
      <c r="H66" s="72" t="s">
        <v>130</v>
      </c>
      <c r="I66" s="73">
        <v>-9.5085319711218266E-2</v>
      </c>
      <c r="J66" s="72" t="s">
        <v>163</v>
      </c>
      <c r="K66" s="73">
        <v>3.2735748601930251E-2</v>
      </c>
      <c r="L66" s="72" t="s">
        <v>178</v>
      </c>
      <c r="M66" s="72" t="s">
        <v>130</v>
      </c>
      <c r="N66" s="72" t="s">
        <v>130</v>
      </c>
      <c r="O66" s="73">
        <v>0.19240242339306673</v>
      </c>
      <c r="P66" s="72" t="s">
        <v>210</v>
      </c>
      <c r="Q66" s="72" t="s">
        <v>130</v>
      </c>
      <c r="R66" s="72" t="s">
        <v>130</v>
      </c>
      <c r="S66" s="72" t="s">
        <v>130</v>
      </c>
      <c r="T66" s="72" t="s">
        <v>130</v>
      </c>
      <c r="U66" s="73">
        <v>-9.5205742271218738E-2</v>
      </c>
      <c r="V66" s="72" t="s">
        <v>231</v>
      </c>
      <c r="W66" s="73">
        <v>0.19242120933080042</v>
      </c>
      <c r="X66" s="71">
        <v>1</v>
      </c>
      <c r="Y66" s="73">
        <v>-6.6521855012137032E-2</v>
      </c>
      <c r="Z66" s="72" t="s">
        <v>242</v>
      </c>
      <c r="AA66" s="73">
        <v>-8.0357284681198418E-2</v>
      </c>
      <c r="AB66" s="72" t="s">
        <v>243</v>
      </c>
      <c r="AC66" s="73">
        <v>0.11195389282722015</v>
      </c>
      <c r="AD66" s="72" t="s">
        <v>244</v>
      </c>
      <c r="AE66" s="73">
        <v>0.14641463384726602</v>
      </c>
      <c r="AF66" s="86" t="s">
        <v>245</v>
      </c>
      <c r="AG66" s="1"/>
    </row>
    <row r="67" spans="1:33" ht="24">
      <c r="A67" s="140"/>
      <c r="B67" s="90" t="s">
        <v>28</v>
      </c>
      <c r="C67" s="98">
        <v>0.98950836646275797</v>
      </c>
      <c r="D67" s="73">
        <v>0.98892458770894542</v>
      </c>
      <c r="E67" s="73">
        <v>0.63959954550723541</v>
      </c>
      <c r="F67" s="73">
        <v>1.0644300998341672E-2</v>
      </c>
      <c r="G67" s="74">
        <v>0</v>
      </c>
      <c r="H67" s="74">
        <v>0</v>
      </c>
      <c r="I67" s="73">
        <v>0.33937531409083721</v>
      </c>
      <c r="J67" s="73">
        <v>3.6947957457259704E-13</v>
      </c>
      <c r="K67" s="73">
        <v>0.74271135437689528</v>
      </c>
      <c r="L67" s="73">
        <v>2.5045462290615235E-3</v>
      </c>
      <c r="M67" s="74">
        <v>0</v>
      </c>
      <c r="N67" s="74">
        <v>0</v>
      </c>
      <c r="O67" s="73">
        <v>5.1525941021978938E-2</v>
      </c>
      <c r="P67" s="73">
        <v>1.1500708892651463E-47</v>
      </c>
      <c r="Q67" s="74">
        <v>0</v>
      </c>
      <c r="R67" s="74">
        <v>0</v>
      </c>
      <c r="S67" s="74">
        <v>0</v>
      </c>
      <c r="T67" s="74">
        <v>0</v>
      </c>
      <c r="U67" s="73">
        <v>0.33876121720728614</v>
      </c>
      <c r="V67" s="73">
        <v>2.2106134875611399E-12</v>
      </c>
      <c r="W67" s="73">
        <v>5.1502721039177524E-2</v>
      </c>
      <c r="X67" s="70"/>
      <c r="Y67" s="73">
        <v>0.50437375970599219</v>
      </c>
      <c r="Z67" s="73">
        <v>1.2051285127634026E-5</v>
      </c>
      <c r="AA67" s="73">
        <v>0.4197296393281198</v>
      </c>
      <c r="AB67" s="73">
        <v>3.1426040289839312E-6</v>
      </c>
      <c r="AC67" s="73">
        <v>0.26021419185239109</v>
      </c>
      <c r="AD67" s="73">
        <v>2.6908191982062389E-18</v>
      </c>
      <c r="AE67" s="73">
        <v>0.14000376922869637</v>
      </c>
      <c r="AF67" s="84">
        <v>3.3294081638496044E-35</v>
      </c>
      <c r="AG67" s="1"/>
    </row>
    <row r="68" spans="1:33">
      <c r="A68" s="140"/>
      <c r="B68" s="90" t="s">
        <v>29</v>
      </c>
      <c r="C68" s="94">
        <v>103</v>
      </c>
      <c r="D68" s="71">
        <v>103</v>
      </c>
      <c r="E68" s="71">
        <v>103</v>
      </c>
      <c r="F68" s="71">
        <v>103</v>
      </c>
      <c r="G68" s="71">
        <v>8</v>
      </c>
      <c r="H68" s="71">
        <v>8</v>
      </c>
      <c r="I68" s="71">
        <v>103</v>
      </c>
      <c r="J68" s="71">
        <v>103</v>
      </c>
      <c r="K68" s="71">
        <v>103</v>
      </c>
      <c r="L68" s="71">
        <v>103</v>
      </c>
      <c r="M68" s="71">
        <v>8</v>
      </c>
      <c r="N68" s="71">
        <v>8</v>
      </c>
      <c r="O68" s="71">
        <v>103</v>
      </c>
      <c r="P68" s="71">
        <v>103</v>
      </c>
      <c r="Q68" s="71">
        <v>8</v>
      </c>
      <c r="R68" s="71">
        <v>8</v>
      </c>
      <c r="S68" s="71">
        <v>8</v>
      </c>
      <c r="T68" s="71">
        <v>8</v>
      </c>
      <c r="U68" s="71">
        <v>103</v>
      </c>
      <c r="V68" s="71">
        <v>103</v>
      </c>
      <c r="W68" s="71">
        <v>103</v>
      </c>
      <c r="X68" s="71">
        <v>103</v>
      </c>
      <c r="Y68" s="71">
        <v>103</v>
      </c>
      <c r="Z68" s="71">
        <v>103</v>
      </c>
      <c r="AA68" s="71">
        <v>103</v>
      </c>
      <c r="AB68" s="71">
        <v>103</v>
      </c>
      <c r="AC68" s="71">
        <v>103</v>
      </c>
      <c r="AD68" s="71">
        <v>103</v>
      </c>
      <c r="AE68" s="71">
        <v>103</v>
      </c>
      <c r="AF68" s="85">
        <v>103</v>
      </c>
      <c r="AG68" s="1"/>
    </row>
    <row r="69" spans="1:33" ht="24">
      <c r="A69" s="140" t="s">
        <v>41</v>
      </c>
      <c r="B69" s="90" t="s">
        <v>27</v>
      </c>
      <c r="C69" s="96" t="s">
        <v>92</v>
      </c>
      <c r="D69" s="72" t="s">
        <v>92</v>
      </c>
      <c r="E69" s="72" t="s">
        <v>106</v>
      </c>
      <c r="F69" s="72" t="s">
        <v>119</v>
      </c>
      <c r="G69" s="72" t="s">
        <v>89</v>
      </c>
      <c r="H69" s="73">
        <v>7.4593958785868414E-2</v>
      </c>
      <c r="I69" s="72" t="s">
        <v>106</v>
      </c>
      <c r="J69" s="73">
        <v>4.2064683305783432E-2</v>
      </c>
      <c r="K69" s="72" t="s">
        <v>172</v>
      </c>
      <c r="L69" s="73">
        <v>-5.0217972360223524E-2</v>
      </c>
      <c r="M69" s="72" t="s">
        <v>183</v>
      </c>
      <c r="N69" s="72" t="s">
        <v>191</v>
      </c>
      <c r="O69" s="72" t="s">
        <v>202</v>
      </c>
      <c r="P69" s="73">
        <v>-7.923105364924142E-2</v>
      </c>
      <c r="Q69" s="72" t="s">
        <v>217</v>
      </c>
      <c r="R69" s="73">
        <v>6.466720708899347E-2</v>
      </c>
      <c r="S69" s="72" t="s">
        <v>183</v>
      </c>
      <c r="T69" s="73">
        <v>-3.1688935175993825E-2</v>
      </c>
      <c r="U69" s="72" t="s">
        <v>106</v>
      </c>
      <c r="V69" s="73">
        <v>3.897833947078598E-2</v>
      </c>
      <c r="W69" s="72" t="s">
        <v>236</v>
      </c>
      <c r="X69" s="73">
        <v>-6.6521855012137032E-2</v>
      </c>
      <c r="Y69" s="71">
        <v>1</v>
      </c>
      <c r="Z69" s="72" t="s">
        <v>246</v>
      </c>
      <c r="AA69" s="72" t="s">
        <v>247</v>
      </c>
      <c r="AB69" s="73">
        <v>0.12287938508047262</v>
      </c>
      <c r="AC69" s="72" t="s">
        <v>248</v>
      </c>
      <c r="AD69" s="72" t="s">
        <v>249</v>
      </c>
      <c r="AE69" s="72" t="s">
        <v>250</v>
      </c>
      <c r="AF69" s="86" t="s">
        <v>251</v>
      </c>
      <c r="AG69" s="1"/>
    </row>
    <row r="70" spans="1:33" ht="24">
      <c r="A70" s="140"/>
      <c r="B70" s="90" t="s">
        <v>28</v>
      </c>
      <c r="C70" s="98">
        <v>2.7935321434409843E-14</v>
      </c>
      <c r="D70" s="73">
        <v>2.8205232173462859E-14</v>
      </c>
      <c r="E70" s="73">
        <v>2.5414942342224922E-163</v>
      </c>
      <c r="F70" s="73">
        <v>4.2944548818747673E-2</v>
      </c>
      <c r="G70" s="73">
        <v>6.3969925766675458E-55</v>
      </c>
      <c r="H70" s="73">
        <v>0.46076378473483226</v>
      </c>
      <c r="I70" s="73">
        <v>4.5161403798648522E-101</v>
      </c>
      <c r="J70" s="73">
        <v>0.61171654659536578</v>
      </c>
      <c r="K70" s="73">
        <v>8.5771264784995794E-3</v>
      </c>
      <c r="L70" s="73">
        <v>0.48568556770914972</v>
      </c>
      <c r="M70" s="73">
        <v>9.8062207314043393E-16</v>
      </c>
      <c r="N70" s="73">
        <v>1.7169648490715457E-2</v>
      </c>
      <c r="O70" s="73">
        <v>2.1862203175992833E-56</v>
      </c>
      <c r="P70" s="73">
        <v>0.33845599682295258</v>
      </c>
      <c r="Q70" s="73">
        <v>2.2617396309341237E-54</v>
      </c>
      <c r="R70" s="73">
        <v>0.52268543978628934</v>
      </c>
      <c r="S70" s="73">
        <v>9.7969613594263359E-16</v>
      </c>
      <c r="T70" s="73">
        <v>0.7542929058102642</v>
      </c>
      <c r="U70" s="73">
        <v>4.828719815704965E-100</v>
      </c>
      <c r="V70" s="73">
        <v>0.63810488740195481</v>
      </c>
      <c r="W70" s="73">
        <v>2.0294402066919288E-36</v>
      </c>
      <c r="X70" s="73">
        <v>0.50437375970599219</v>
      </c>
      <c r="Y70" s="70"/>
      <c r="Z70" s="73">
        <v>3.6153334179687371E-2</v>
      </c>
      <c r="AA70" s="73">
        <v>1.709038304083003E-114</v>
      </c>
      <c r="AB70" s="73">
        <v>5.7313721390476212E-2</v>
      </c>
      <c r="AC70" s="73">
        <v>9.6599156360282766E-28</v>
      </c>
      <c r="AD70" s="73">
        <v>2.552906172501786E-2</v>
      </c>
      <c r="AE70" s="73">
        <v>1.207123911410098E-27</v>
      </c>
      <c r="AF70" s="84">
        <v>1.0017186506656534E-2</v>
      </c>
      <c r="AG70" s="1"/>
    </row>
    <row r="71" spans="1:33">
      <c r="A71" s="140"/>
      <c r="B71" s="90" t="s">
        <v>29</v>
      </c>
      <c r="C71" s="94">
        <v>241</v>
      </c>
      <c r="D71" s="71">
        <v>241</v>
      </c>
      <c r="E71" s="71">
        <v>241</v>
      </c>
      <c r="F71" s="71">
        <v>240</v>
      </c>
      <c r="G71" s="71">
        <v>101</v>
      </c>
      <c r="H71" s="71">
        <v>100</v>
      </c>
      <c r="I71" s="71">
        <v>149</v>
      </c>
      <c r="J71" s="71">
        <v>148</v>
      </c>
      <c r="K71" s="71">
        <v>196</v>
      </c>
      <c r="L71" s="71">
        <v>195</v>
      </c>
      <c r="M71" s="71">
        <v>101</v>
      </c>
      <c r="N71" s="71">
        <v>100</v>
      </c>
      <c r="O71" s="71">
        <v>149</v>
      </c>
      <c r="P71" s="71">
        <v>148</v>
      </c>
      <c r="Q71" s="71">
        <v>101</v>
      </c>
      <c r="R71" s="71">
        <v>100</v>
      </c>
      <c r="S71" s="71">
        <v>101</v>
      </c>
      <c r="T71" s="71">
        <v>100</v>
      </c>
      <c r="U71" s="71">
        <v>149</v>
      </c>
      <c r="V71" s="71">
        <v>148</v>
      </c>
      <c r="W71" s="71">
        <v>104</v>
      </c>
      <c r="X71" s="71">
        <v>103</v>
      </c>
      <c r="Y71" s="71">
        <v>241</v>
      </c>
      <c r="Z71" s="71">
        <v>240</v>
      </c>
      <c r="AA71" s="71">
        <v>241</v>
      </c>
      <c r="AB71" s="71">
        <v>240</v>
      </c>
      <c r="AC71" s="71">
        <v>241</v>
      </c>
      <c r="AD71" s="71">
        <v>240</v>
      </c>
      <c r="AE71" s="71">
        <v>241</v>
      </c>
      <c r="AF71" s="85">
        <v>240</v>
      </c>
      <c r="AG71" s="1"/>
    </row>
    <row r="72" spans="1:33" ht="24">
      <c r="A72" s="140" t="s">
        <v>40</v>
      </c>
      <c r="B72" s="90" t="s">
        <v>27</v>
      </c>
      <c r="C72" s="98">
        <v>-6.0494955489901477E-2</v>
      </c>
      <c r="D72" s="73">
        <v>-6.0509312339056626E-2</v>
      </c>
      <c r="E72" s="73">
        <v>9.9037702341113254E-2</v>
      </c>
      <c r="F72" s="72" t="s">
        <v>120</v>
      </c>
      <c r="G72" s="72" t="s">
        <v>134</v>
      </c>
      <c r="H72" s="72" t="s">
        <v>147</v>
      </c>
      <c r="I72" s="73">
        <v>8.6793539269068479E-2</v>
      </c>
      <c r="J72" s="72" t="s">
        <v>164</v>
      </c>
      <c r="K72" s="73">
        <v>-0.11044165332260082</v>
      </c>
      <c r="L72" s="73">
        <v>-0.1042161278137001</v>
      </c>
      <c r="M72" s="73">
        <v>-5.7993281489734989E-2</v>
      </c>
      <c r="N72" s="72" t="s">
        <v>192</v>
      </c>
      <c r="O72" s="73">
        <v>-5.8939232589527567E-2</v>
      </c>
      <c r="P72" s="72" t="s">
        <v>211</v>
      </c>
      <c r="Q72" s="72" t="s">
        <v>218</v>
      </c>
      <c r="R72" s="72" t="s">
        <v>120</v>
      </c>
      <c r="S72" s="73">
        <v>-5.7939492688172098E-2</v>
      </c>
      <c r="T72" s="73">
        <v>-7.3782412992563426E-2</v>
      </c>
      <c r="U72" s="73">
        <v>8.4038307617853386E-2</v>
      </c>
      <c r="V72" s="72" t="s">
        <v>232</v>
      </c>
      <c r="W72" s="73">
        <v>-0.17329917689571075</v>
      </c>
      <c r="X72" s="72" t="s">
        <v>242</v>
      </c>
      <c r="Y72" s="72" t="s">
        <v>246</v>
      </c>
      <c r="Z72" s="71">
        <v>1</v>
      </c>
      <c r="AA72" s="73">
        <v>0.12291803104824128</v>
      </c>
      <c r="AB72" s="72" t="s">
        <v>252</v>
      </c>
      <c r="AC72" s="73">
        <v>-6.5832254735967169E-2</v>
      </c>
      <c r="AD72" s="72" t="s">
        <v>253</v>
      </c>
      <c r="AE72" s="73">
        <v>-7.2054556069552564E-2</v>
      </c>
      <c r="AF72" s="86" t="s">
        <v>254</v>
      </c>
      <c r="AG72" s="1"/>
    </row>
    <row r="73" spans="1:33" ht="24">
      <c r="A73" s="140"/>
      <c r="B73" s="90" t="s">
        <v>28</v>
      </c>
      <c r="C73" s="98">
        <v>0.35074465990994086</v>
      </c>
      <c r="D73" s="73">
        <v>0.35063013547278021</v>
      </c>
      <c r="E73" s="73">
        <v>0.12600704278759781</v>
      </c>
      <c r="F73" s="73">
        <v>5.4897114013093478E-64</v>
      </c>
      <c r="G73" s="73">
        <v>9.6945995309644321E-3</v>
      </c>
      <c r="H73" s="73">
        <v>4.2167108042116139E-27</v>
      </c>
      <c r="I73" s="73">
        <v>0.29256319297536237</v>
      </c>
      <c r="J73" s="73">
        <v>1.2690016141533146E-32</v>
      </c>
      <c r="K73" s="73">
        <v>0.12428741642173938</v>
      </c>
      <c r="L73" s="73">
        <v>0.1470881901644156</v>
      </c>
      <c r="M73" s="73">
        <v>0.56656052941527624</v>
      </c>
      <c r="N73" s="73">
        <v>1.2953201183520457E-5</v>
      </c>
      <c r="O73" s="73">
        <v>0.47522283779145413</v>
      </c>
      <c r="P73" s="73">
        <v>1.3060970779306951E-9</v>
      </c>
      <c r="Q73" s="73">
        <v>1.1038255795882045E-2</v>
      </c>
      <c r="R73" s="73">
        <v>2.8094940112189204E-27</v>
      </c>
      <c r="S73" s="73">
        <v>0.56692108647578476</v>
      </c>
      <c r="T73" s="73">
        <v>0.46566954166313823</v>
      </c>
      <c r="U73" s="73">
        <v>0.30821111034210247</v>
      </c>
      <c r="V73" s="73">
        <v>7.2492858496223879E-32</v>
      </c>
      <c r="W73" s="73">
        <v>7.8528441149665645E-2</v>
      </c>
      <c r="X73" s="73">
        <v>1.2051285127634026E-5</v>
      </c>
      <c r="Y73" s="73">
        <v>3.6153334179687371E-2</v>
      </c>
      <c r="Z73" s="70"/>
      <c r="AA73" s="73">
        <v>5.7234847033355567E-2</v>
      </c>
      <c r="AB73" s="73">
        <v>4.9426468361395019E-121</v>
      </c>
      <c r="AC73" s="73">
        <v>0.30979774778827324</v>
      </c>
      <c r="AD73" s="73">
        <v>2.3070904596524228E-8</v>
      </c>
      <c r="AE73" s="73">
        <v>0.26618871730305749</v>
      </c>
      <c r="AF73" s="84">
        <v>8.3773197624886591E-11</v>
      </c>
      <c r="AG73" s="1"/>
    </row>
    <row r="74" spans="1:33">
      <c r="A74" s="140"/>
      <c r="B74" s="90" t="s">
        <v>29</v>
      </c>
      <c r="C74" s="94">
        <v>240</v>
      </c>
      <c r="D74" s="71">
        <v>240</v>
      </c>
      <c r="E74" s="71">
        <v>240</v>
      </c>
      <c r="F74" s="71">
        <v>240</v>
      </c>
      <c r="G74" s="71">
        <v>100</v>
      </c>
      <c r="H74" s="71">
        <v>100</v>
      </c>
      <c r="I74" s="71">
        <v>149</v>
      </c>
      <c r="J74" s="71">
        <v>148</v>
      </c>
      <c r="K74" s="71">
        <v>195</v>
      </c>
      <c r="L74" s="71">
        <v>195</v>
      </c>
      <c r="M74" s="71">
        <v>100</v>
      </c>
      <c r="N74" s="71">
        <v>100</v>
      </c>
      <c r="O74" s="71">
        <v>149</v>
      </c>
      <c r="P74" s="71">
        <v>148</v>
      </c>
      <c r="Q74" s="71">
        <v>100</v>
      </c>
      <c r="R74" s="71">
        <v>100</v>
      </c>
      <c r="S74" s="71">
        <v>100</v>
      </c>
      <c r="T74" s="71">
        <v>100</v>
      </c>
      <c r="U74" s="71">
        <v>149</v>
      </c>
      <c r="V74" s="71">
        <v>148</v>
      </c>
      <c r="W74" s="71">
        <v>104</v>
      </c>
      <c r="X74" s="71">
        <v>103</v>
      </c>
      <c r="Y74" s="71">
        <v>240</v>
      </c>
      <c r="Z74" s="71">
        <v>240</v>
      </c>
      <c r="AA74" s="71">
        <v>240</v>
      </c>
      <c r="AB74" s="71">
        <v>240</v>
      </c>
      <c r="AC74" s="71">
        <v>240</v>
      </c>
      <c r="AD74" s="71">
        <v>240</v>
      </c>
      <c r="AE74" s="71">
        <v>240</v>
      </c>
      <c r="AF74" s="85">
        <v>240</v>
      </c>
      <c r="AG74" s="1"/>
    </row>
    <row r="75" spans="1:33" ht="24">
      <c r="A75" s="140" t="s">
        <v>282</v>
      </c>
      <c r="B75" s="90" t="s">
        <v>27</v>
      </c>
      <c r="C75" s="96" t="s">
        <v>93</v>
      </c>
      <c r="D75" s="72" t="s">
        <v>93</v>
      </c>
      <c r="E75" s="72" t="s">
        <v>107</v>
      </c>
      <c r="F75" s="73">
        <v>9.8683739527137229E-2</v>
      </c>
      <c r="G75" s="72" t="s">
        <v>135</v>
      </c>
      <c r="H75" s="73">
        <v>0.10576475765848636</v>
      </c>
      <c r="I75" s="72" t="s">
        <v>157</v>
      </c>
      <c r="J75" s="73">
        <v>6.9957985636796644E-2</v>
      </c>
      <c r="K75" s="73">
        <v>9.0678521396650294E-2</v>
      </c>
      <c r="L75" s="73">
        <v>-6.5622104046464347E-2</v>
      </c>
      <c r="M75" s="72" t="s">
        <v>184</v>
      </c>
      <c r="N75" s="72" t="s">
        <v>193</v>
      </c>
      <c r="O75" s="72" t="s">
        <v>203</v>
      </c>
      <c r="P75" s="73">
        <v>-8.6425110517064668E-2</v>
      </c>
      <c r="Q75" s="72" t="s">
        <v>219</v>
      </c>
      <c r="R75" s="73">
        <v>9.5720064887008752E-2</v>
      </c>
      <c r="S75" s="72" t="s">
        <v>184</v>
      </c>
      <c r="T75" s="73">
        <v>-4.505297933165358E-2</v>
      </c>
      <c r="U75" s="72" t="s">
        <v>157</v>
      </c>
      <c r="V75" s="73">
        <v>6.7023469328421043E-2</v>
      </c>
      <c r="W75" s="72" t="s">
        <v>237</v>
      </c>
      <c r="X75" s="73">
        <v>-8.0357284681198418E-2</v>
      </c>
      <c r="Y75" s="72" t="s">
        <v>247</v>
      </c>
      <c r="Z75" s="73">
        <v>0.12291803104824128</v>
      </c>
      <c r="AA75" s="71">
        <v>1</v>
      </c>
      <c r="AB75" s="73">
        <v>0.12370752629291761</v>
      </c>
      <c r="AC75" s="72" t="s">
        <v>255</v>
      </c>
      <c r="AD75" s="72" t="s">
        <v>256</v>
      </c>
      <c r="AE75" s="72" t="s">
        <v>257</v>
      </c>
      <c r="AF75" s="86" t="s">
        <v>258</v>
      </c>
      <c r="AG75" s="1"/>
    </row>
    <row r="76" spans="1:33" ht="24">
      <c r="A76" s="140"/>
      <c r="B76" s="90" t="s">
        <v>28</v>
      </c>
      <c r="C76" s="98">
        <v>1.1825643472535133E-4</v>
      </c>
      <c r="D76" s="73">
        <v>1.1873588137360692E-4</v>
      </c>
      <c r="E76" s="73">
        <v>3.6462330227551681E-90</v>
      </c>
      <c r="F76" s="73">
        <v>0.12737291461397676</v>
      </c>
      <c r="G76" s="73">
        <v>4.0186083479957929E-58</v>
      </c>
      <c r="H76" s="73">
        <v>0.29496534390261292</v>
      </c>
      <c r="I76" s="73">
        <v>5.2336175764126486E-117</v>
      </c>
      <c r="J76" s="73">
        <v>0.39816935896605887</v>
      </c>
      <c r="K76" s="73">
        <v>0.20623547761151875</v>
      </c>
      <c r="L76" s="73">
        <v>0.36205611780629943</v>
      </c>
      <c r="M76" s="73">
        <v>1.4828426957373743E-15</v>
      </c>
      <c r="N76" s="73">
        <v>1.0629299807905446E-2</v>
      </c>
      <c r="O76" s="73">
        <v>9.0293313216785772E-64</v>
      </c>
      <c r="P76" s="73">
        <v>0.2962783101383919</v>
      </c>
      <c r="Q76" s="73">
        <v>7.5646489511748077E-58</v>
      </c>
      <c r="R76" s="73">
        <v>0.34346362927811602</v>
      </c>
      <c r="S76" s="73">
        <v>1.4824603542464637E-15</v>
      </c>
      <c r="T76" s="73">
        <v>0.65625353267016862</v>
      </c>
      <c r="U76" s="73">
        <v>1.4640351533272501E-116</v>
      </c>
      <c r="V76" s="73">
        <v>0.41830074099717562</v>
      </c>
      <c r="W76" s="73">
        <v>3.2038864598970786E-36</v>
      </c>
      <c r="X76" s="73">
        <v>0.4197296393281198</v>
      </c>
      <c r="Y76" s="73">
        <v>1.709038304083003E-114</v>
      </c>
      <c r="Z76" s="73">
        <v>5.7234847033355567E-2</v>
      </c>
      <c r="AA76" s="70"/>
      <c r="AB76" s="73">
        <v>5.564306623515642E-2</v>
      </c>
      <c r="AC76" s="73">
        <v>8.8453230922221093E-16</v>
      </c>
      <c r="AD76" s="73">
        <v>3.4822897242008301E-2</v>
      </c>
      <c r="AE76" s="73">
        <v>4.0712818386097398E-15</v>
      </c>
      <c r="AF76" s="84">
        <v>1.2641459467472979E-2</v>
      </c>
      <c r="AG76" s="1"/>
    </row>
    <row r="77" spans="1:33">
      <c r="A77" s="140"/>
      <c r="B77" s="90" t="s">
        <v>29</v>
      </c>
      <c r="C77" s="94">
        <v>241</v>
      </c>
      <c r="D77" s="71">
        <v>241</v>
      </c>
      <c r="E77" s="71">
        <v>241</v>
      </c>
      <c r="F77" s="71">
        <v>240</v>
      </c>
      <c r="G77" s="71">
        <v>101</v>
      </c>
      <c r="H77" s="71">
        <v>100</v>
      </c>
      <c r="I77" s="71">
        <v>149</v>
      </c>
      <c r="J77" s="71">
        <v>148</v>
      </c>
      <c r="K77" s="71">
        <v>196</v>
      </c>
      <c r="L77" s="71">
        <v>195</v>
      </c>
      <c r="M77" s="71">
        <v>101</v>
      </c>
      <c r="N77" s="71">
        <v>100</v>
      </c>
      <c r="O77" s="71">
        <v>149</v>
      </c>
      <c r="P77" s="71">
        <v>148</v>
      </c>
      <c r="Q77" s="71">
        <v>101</v>
      </c>
      <c r="R77" s="71">
        <v>100</v>
      </c>
      <c r="S77" s="71">
        <v>101</v>
      </c>
      <c r="T77" s="71">
        <v>100</v>
      </c>
      <c r="U77" s="71">
        <v>149</v>
      </c>
      <c r="V77" s="71">
        <v>148</v>
      </c>
      <c r="W77" s="71">
        <v>104</v>
      </c>
      <c r="X77" s="71">
        <v>103</v>
      </c>
      <c r="Y77" s="71">
        <v>241</v>
      </c>
      <c r="Z77" s="71">
        <v>240</v>
      </c>
      <c r="AA77" s="71">
        <v>241</v>
      </c>
      <c r="AB77" s="71">
        <v>240</v>
      </c>
      <c r="AC77" s="71">
        <v>241</v>
      </c>
      <c r="AD77" s="71">
        <v>240</v>
      </c>
      <c r="AE77" s="71">
        <v>241</v>
      </c>
      <c r="AF77" s="85">
        <v>240</v>
      </c>
      <c r="AG77" s="1"/>
    </row>
    <row r="78" spans="1:33" ht="24">
      <c r="A78" s="140" t="s">
        <v>283</v>
      </c>
      <c r="B78" s="90" t="s">
        <v>27</v>
      </c>
      <c r="C78" s="98">
        <v>-5.1693981736628418E-2</v>
      </c>
      <c r="D78" s="73">
        <v>-5.1716365878508835E-2</v>
      </c>
      <c r="E78" s="73">
        <v>7.4059379195771533E-2</v>
      </c>
      <c r="F78" s="72" t="s">
        <v>121</v>
      </c>
      <c r="G78" s="72" t="s">
        <v>136</v>
      </c>
      <c r="H78" s="72" t="s">
        <v>148</v>
      </c>
      <c r="I78" s="73">
        <v>0.10859180228150074</v>
      </c>
      <c r="J78" s="72" t="s">
        <v>165</v>
      </c>
      <c r="K78" s="73">
        <v>-0.10630619101761297</v>
      </c>
      <c r="L78" s="73">
        <v>-0.13841634130766747</v>
      </c>
      <c r="M78" s="73">
        <v>-1.7354269271108537E-2</v>
      </c>
      <c r="N78" s="72" t="s">
        <v>194</v>
      </c>
      <c r="O78" s="73">
        <v>-8.2435904032942639E-2</v>
      </c>
      <c r="P78" s="72" t="s">
        <v>212</v>
      </c>
      <c r="Q78" s="72" t="s">
        <v>220</v>
      </c>
      <c r="R78" s="72" t="s">
        <v>225</v>
      </c>
      <c r="S78" s="73">
        <v>-1.7309113611334442E-2</v>
      </c>
      <c r="T78" s="73">
        <v>-6.2841861119867226E-2</v>
      </c>
      <c r="U78" s="73">
        <v>0.10669996835169822</v>
      </c>
      <c r="V78" s="72" t="s">
        <v>233</v>
      </c>
      <c r="W78" s="73">
        <v>-0.1898773157667161</v>
      </c>
      <c r="X78" s="72" t="s">
        <v>243</v>
      </c>
      <c r="Y78" s="73">
        <v>0.12287938508047262</v>
      </c>
      <c r="Z78" s="72" t="s">
        <v>252</v>
      </c>
      <c r="AA78" s="73">
        <v>0.12370752629291761</v>
      </c>
      <c r="AB78" s="71">
        <v>1</v>
      </c>
      <c r="AC78" s="73">
        <v>-6.2755237939920425E-2</v>
      </c>
      <c r="AD78" s="72" t="s">
        <v>259</v>
      </c>
      <c r="AE78" s="73">
        <v>-6.7581782141253571E-2</v>
      </c>
      <c r="AF78" s="86" t="s">
        <v>260</v>
      </c>
      <c r="AG78" s="1"/>
    </row>
    <row r="79" spans="1:33" ht="24">
      <c r="A79" s="140"/>
      <c r="B79" s="90" t="s">
        <v>28</v>
      </c>
      <c r="C79" s="98">
        <v>0.42533963304995837</v>
      </c>
      <c r="D79" s="73">
        <v>0.4251389433901418</v>
      </c>
      <c r="E79" s="73">
        <v>0.25307879979142983</v>
      </c>
      <c r="F79" s="73">
        <v>1.5259300436101314E-32</v>
      </c>
      <c r="G79" s="73">
        <v>1.066359155481415E-2</v>
      </c>
      <c r="H79" s="73">
        <v>6.10594556402547E-40</v>
      </c>
      <c r="I79" s="73">
        <v>0.18741314067941689</v>
      </c>
      <c r="J79" s="73">
        <v>1.1208113639425991E-43</v>
      </c>
      <c r="K79" s="73">
        <v>0.13910406855106164</v>
      </c>
      <c r="L79" s="73">
        <v>5.3637658929782721E-2</v>
      </c>
      <c r="M79" s="73">
        <v>0.86392991688065091</v>
      </c>
      <c r="N79" s="73">
        <v>2.8365864021732464E-5</v>
      </c>
      <c r="O79" s="73">
        <v>0.31755918729818794</v>
      </c>
      <c r="P79" s="73">
        <v>1.2246126902023067E-11</v>
      </c>
      <c r="Q79" s="73">
        <v>1.1501042911665718E-2</v>
      </c>
      <c r="R79" s="73">
        <v>1.1088982431207318E-39</v>
      </c>
      <c r="S79" s="73">
        <v>0.86428058360255899</v>
      </c>
      <c r="T79" s="73">
        <v>0.53451264453232938</v>
      </c>
      <c r="U79" s="73">
        <v>0.1952612823128336</v>
      </c>
      <c r="V79" s="73">
        <v>6.3124659063419433E-44</v>
      </c>
      <c r="W79" s="73">
        <v>5.3535692213262986E-2</v>
      </c>
      <c r="X79" s="73">
        <v>3.1426040289839312E-6</v>
      </c>
      <c r="Y79" s="73">
        <v>5.7313721390476212E-2</v>
      </c>
      <c r="Z79" s="73">
        <v>4.9426468361395019E-121</v>
      </c>
      <c r="AA79" s="73">
        <v>5.564306623515642E-2</v>
      </c>
      <c r="AB79" s="70"/>
      <c r="AC79" s="73">
        <v>0.33300501719819109</v>
      </c>
      <c r="AD79" s="73">
        <v>2.8004881595308205E-9</v>
      </c>
      <c r="AE79" s="73">
        <v>0.29708774361038115</v>
      </c>
      <c r="AF79" s="84">
        <v>3.7149112328288968E-12</v>
      </c>
      <c r="AG79" s="1"/>
    </row>
    <row r="80" spans="1:33">
      <c r="A80" s="140"/>
      <c r="B80" s="90" t="s">
        <v>29</v>
      </c>
      <c r="C80" s="94">
        <v>240</v>
      </c>
      <c r="D80" s="71">
        <v>240</v>
      </c>
      <c r="E80" s="71">
        <v>240</v>
      </c>
      <c r="F80" s="71">
        <v>240</v>
      </c>
      <c r="G80" s="71">
        <v>100</v>
      </c>
      <c r="H80" s="71">
        <v>100</v>
      </c>
      <c r="I80" s="71">
        <v>149</v>
      </c>
      <c r="J80" s="71">
        <v>148</v>
      </c>
      <c r="K80" s="71">
        <v>195</v>
      </c>
      <c r="L80" s="71">
        <v>195</v>
      </c>
      <c r="M80" s="71">
        <v>100</v>
      </c>
      <c r="N80" s="71">
        <v>100</v>
      </c>
      <c r="O80" s="71">
        <v>149</v>
      </c>
      <c r="P80" s="71">
        <v>148</v>
      </c>
      <c r="Q80" s="71">
        <v>100</v>
      </c>
      <c r="R80" s="71">
        <v>100</v>
      </c>
      <c r="S80" s="71">
        <v>100</v>
      </c>
      <c r="T80" s="71">
        <v>100</v>
      </c>
      <c r="U80" s="71">
        <v>149</v>
      </c>
      <c r="V80" s="71">
        <v>148</v>
      </c>
      <c r="W80" s="71">
        <v>104</v>
      </c>
      <c r="X80" s="71">
        <v>103</v>
      </c>
      <c r="Y80" s="71">
        <v>240</v>
      </c>
      <c r="Z80" s="71">
        <v>240</v>
      </c>
      <c r="AA80" s="71">
        <v>240</v>
      </c>
      <c r="AB80" s="71">
        <v>240</v>
      </c>
      <c r="AC80" s="71">
        <v>240</v>
      </c>
      <c r="AD80" s="71">
        <v>240</v>
      </c>
      <c r="AE80" s="71">
        <v>240</v>
      </c>
      <c r="AF80" s="85">
        <v>240</v>
      </c>
      <c r="AG80" s="1"/>
    </row>
    <row r="81" spans="1:33" ht="24">
      <c r="A81" s="140" t="s">
        <v>66</v>
      </c>
      <c r="B81" s="90" t="s">
        <v>27</v>
      </c>
      <c r="C81" s="96" t="s">
        <v>94</v>
      </c>
      <c r="D81" s="72" t="s">
        <v>94</v>
      </c>
      <c r="E81" s="72" t="s">
        <v>108</v>
      </c>
      <c r="F81" s="73">
        <v>-3.7447553749527962E-2</v>
      </c>
      <c r="G81" s="72" t="s">
        <v>137</v>
      </c>
      <c r="H81" s="73">
        <v>-3.9045526999343223E-2</v>
      </c>
      <c r="I81" s="72" t="s">
        <v>158</v>
      </c>
      <c r="J81" s="73">
        <v>-3.0386285098402362E-2</v>
      </c>
      <c r="K81" s="72" t="s">
        <v>173</v>
      </c>
      <c r="L81" s="73">
        <v>1.5222650472186326E-2</v>
      </c>
      <c r="M81" s="72" t="s">
        <v>185</v>
      </c>
      <c r="N81" s="73">
        <v>-0.11106246899846667</v>
      </c>
      <c r="O81" s="72" t="s">
        <v>204</v>
      </c>
      <c r="P81" s="73">
        <v>0.13770524014256838</v>
      </c>
      <c r="Q81" s="72" t="s">
        <v>221</v>
      </c>
      <c r="R81" s="73">
        <v>-4.3864767363548031E-2</v>
      </c>
      <c r="S81" s="72" t="s">
        <v>185</v>
      </c>
      <c r="T81" s="73">
        <v>1.100367952536579E-2</v>
      </c>
      <c r="U81" s="72" t="s">
        <v>229</v>
      </c>
      <c r="V81" s="73">
        <v>-2.6470400169938353E-2</v>
      </c>
      <c r="W81" s="72" t="s">
        <v>238</v>
      </c>
      <c r="X81" s="73">
        <v>0.11195389282722015</v>
      </c>
      <c r="Y81" s="72" t="s">
        <v>248</v>
      </c>
      <c r="Z81" s="73">
        <v>-6.5832254735967169E-2</v>
      </c>
      <c r="AA81" s="72" t="s">
        <v>255</v>
      </c>
      <c r="AB81" s="73">
        <v>-6.2755237939920425E-2</v>
      </c>
      <c r="AC81" s="71">
        <v>1</v>
      </c>
      <c r="AD81" s="73">
        <v>0.1258418897035512</v>
      </c>
      <c r="AE81" s="72" t="s">
        <v>145</v>
      </c>
      <c r="AF81" s="84">
        <v>0.1178550031231064</v>
      </c>
      <c r="AG81" s="1"/>
    </row>
    <row r="82" spans="1:33" ht="24">
      <c r="A82" s="140"/>
      <c r="B82" s="90" t="s">
        <v>28</v>
      </c>
      <c r="C82" s="98">
        <v>5.0372399753608263E-94</v>
      </c>
      <c r="D82" s="73">
        <v>5.076762577736866E-94</v>
      </c>
      <c r="E82" s="73">
        <v>6.8858039011763676E-21</v>
      </c>
      <c r="F82" s="73">
        <v>0.56373090524514535</v>
      </c>
      <c r="G82" s="73">
        <v>5.6363671091648598E-10</v>
      </c>
      <c r="H82" s="73">
        <v>0.69972373975463675</v>
      </c>
      <c r="I82" s="73">
        <v>3.0925117187515752E-61</v>
      </c>
      <c r="J82" s="73">
        <v>0.71390590172960899</v>
      </c>
      <c r="K82" s="73">
        <v>4.1470470996516383E-160</v>
      </c>
      <c r="L82" s="73">
        <v>0.83271692957433752</v>
      </c>
      <c r="M82" s="73">
        <v>9.8114284111647254E-57</v>
      </c>
      <c r="N82" s="73">
        <v>0.27130218264408051</v>
      </c>
      <c r="O82" s="73">
        <v>4.7715229939909453E-118</v>
      </c>
      <c r="P82" s="73">
        <v>9.5114785076516564E-2</v>
      </c>
      <c r="Q82" s="73">
        <v>8.2314411047602023E-10</v>
      </c>
      <c r="R82" s="73">
        <v>0.66476671783061081</v>
      </c>
      <c r="S82" s="73">
        <v>1.0034061561279842E-56</v>
      </c>
      <c r="T82" s="73">
        <v>0.91347483774307714</v>
      </c>
      <c r="U82" s="73">
        <v>1.1590760484240804E-61</v>
      </c>
      <c r="V82" s="73">
        <v>0.74945972395272309</v>
      </c>
      <c r="W82" s="73">
        <v>4.245417266681203E-68</v>
      </c>
      <c r="X82" s="73">
        <v>0.26021419185239109</v>
      </c>
      <c r="Y82" s="73">
        <v>9.6599156360282766E-28</v>
      </c>
      <c r="Z82" s="73">
        <v>0.30979774778827324</v>
      </c>
      <c r="AA82" s="73">
        <v>8.8453230922221093E-16</v>
      </c>
      <c r="AB82" s="73">
        <v>0.33300501719819109</v>
      </c>
      <c r="AC82" s="70"/>
      <c r="AD82" s="73">
        <v>5.1522361949908287E-2</v>
      </c>
      <c r="AE82" s="73">
        <v>2.6200643692718073E-303</v>
      </c>
      <c r="AF82" s="84">
        <v>6.8359959064142481E-2</v>
      </c>
      <c r="AG82" s="1"/>
    </row>
    <row r="83" spans="1:33">
      <c r="A83" s="140"/>
      <c r="B83" s="90" t="s">
        <v>29</v>
      </c>
      <c r="C83" s="94">
        <v>241</v>
      </c>
      <c r="D83" s="71">
        <v>241</v>
      </c>
      <c r="E83" s="71">
        <v>241</v>
      </c>
      <c r="F83" s="71">
        <v>240</v>
      </c>
      <c r="G83" s="71">
        <v>101</v>
      </c>
      <c r="H83" s="71">
        <v>100</v>
      </c>
      <c r="I83" s="71">
        <v>149</v>
      </c>
      <c r="J83" s="71">
        <v>148</v>
      </c>
      <c r="K83" s="71">
        <v>196</v>
      </c>
      <c r="L83" s="71">
        <v>195</v>
      </c>
      <c r="M83" s="71">
        <v>101</v>
      </c>
      <c r="N83" s="71">
        <v>100</v>
      </c>
      <c r="O83" s="71">
        <v>149</v>
      </c>
      <c r="P83" s="71">
        <v>148</v>
      </c>
      <c r="Q83" s="71">
        <v>101</v>
      </c>
      <c r="R83" s="71">
        <v>100</v>
      </c>
      <c r="S83" s="71">
        <v>101</v>
      </c>
      <c r="T83" s="71">
        <v>100</v>
      </c>
      <c r="U83" s="71">
        <v>149</v>
      </c>
      <c r="V83" s="71">
        <v>148</v>
      </c>
      <c r="W83" s="71">
        <v>104</v>
      </c>
      <c r="X83" s="71">
        <v>103</v>
      </c>
      <c r="Y83" s="71">
        <v>241</v>
      </c>
      <c r="Z83" s="71">
        <v>240</v>
      </c>
      <c r="AA83" s="71">
        <v>241</v>
      </c>
      <c r="AB83" s="71">
        <v>240</v>
      </c>
      <c r="AC83" s="71">
        <v>241</v>
      </c>
      <c r="AD83" s="71">
        <v>240</v>
      </c>
      <c r="AE83" s="71">
        <v>241</v>
      </c>
      <c r="AF83" s="85">
        <v>240</v>
      </c>
      <c r="AG83" s="1"/>
    </row>
    <row r="84" spans="1:33" ht="24">
      <c r="A84" s="140" t="s">
        <v>285</v>
      </c>
      <c r="B84" s="90" t="s">
        <v>27</v>
      </c>
      <c r="C84" s="98">
        <v>3.2374345321875796E-2</v>
      </c>
      <c r="D84" s="73">
        <v>3.2402113468105724E-2</v>
      </c>
      <c r="E84" s="72" t="s">
        <v>109</v>
      </c>
      <c r="F84" s="72" t="s">
        <v>122</v>
      </c>
      <c r="G84" s="73">
        <v>-0.18052422052497791</v>
      </c>
      <c r="H84" s="72" t="s">
        <v>149</v>
      </c>
      <c r="I84" s="73">
        <v>-0.12313043501612295</v>
      </c>
      <c r="J84" s="72" t="s">
        <v>166</v>
      </c>
      <c r="K84" s="73">
        <v>8.5211334312503037E-2</v>
      </c>
      <c r="L84" s="72" t="s">
        <v>121</v>
      </c>
      <c r="M84" s="72" t="s">
        <v>186</v>
      </c>
      <c r="N84" s="72" t="s">
        <v>195</v>
      </c>
      <c r="O84" s="72" t="s">
        <v>205</v>
      </c>
      <c r="P84" s="72" t="s">
        <v>213</v>
      </c>
      <c r="Q84" s="73">
        <v>-0.18029807859285366</v>
      </c>
      <c r="R84" s="72" t="s">
        <v>226</v>
      </c>
      <c r="S84" s="72" t="s">
        <v>186</v>
      </c>
      <c r="T84" s="73">
        <v>0.11684298719194644</v>
      </c>
      <c r="U84" s="73">
        <v>-0.12344032528424269</v>
      </c>
      <c r="V84" s="72" t="s">
        <v>234</v>
      </c>
      <c r="W84" s="72" t="s">
        <v>239</v>
      </c>
      <c r="X84" s="72" t="s">
        <v>244</v>
      </c>
      <c r="Y84" s="72" t="s">
        <v>249</v>
      </c>
      <c r="Z84" s="72" t="s">
        <v>253</v>
      </c>
      <c r="AA84" s="72" t="s">
        <v>256</v>
      </c>
      <c r="AB84" s="72" t="s">
        <v>259</v>
      </c>
      <c r="AC84" s="73">
        <v>0.1258418897035512</v>
      </c>
      <c r="AD84" s="71">
        <v>1</v>
      </c>
      <c r="AE84" s="73">
        <v>0.12407858793434694</v>
      </c>
      <c r="AF84" s="86" t="s">
        <v>88</v>
      </c>
      <c r="AG84" s="1"/>
    </row>
    <row r="85" spans="1:33" ht="24">
      <c r="A85" s="140"/>
      <c r="B85" s="90" t="s">
        <v>28</v>
      </c>
      <c r="C85" s="98">
        <v>0.6177416439524358</v>
      </c>
      <c r="D85" s="73">
        <v>0.6174399731261625</v>
      </c>
      <c r="E85" s="73">
        <v>3.8281166075127764E-2</v>
      </c>
      <c r="F85" s="73">
        <v>2.1633625257673971E-4</v>
      </c>
      <c r="G85" s="73">
        <v>7.2281142149263761E-2</v>
      </c>
      <c r="H85" s="73">
        <v>1.2529033737710845E-3</v>
      </c>
      <c r="I85" s="73">
        <v>0.13464339432402259</v>
      </c>
      <c r="J85" s="73">
        <v>4.3330734778814875E-11</v>
      </c>
      <c r="K85" s="73">
        <v>0.23624811915136495</v>
      </c>
      <c r="L85" s="73">
        <v>1.2079699220252822E-26</v>
      </c>
      <c r="M85" s="73">
        <v>4.2078887465968003E-2</v>
      </c>
      <c r="N85" s="73">
        <v>1.0186104748463718E-6</v>
      </c>
      <c r="O85" s="73">
        <v>1.6636736329480803E-2</v>
      </c>
      <c r="P85" s="73">
        <v>3.9994217145813457E-40</v>
      </c>
      <c r="Q85" s="73">
        <v>7.2645086569449943E-2</v>
      </c>
      <c r="R85" s="73">
        <v>1.0705642916084372E-3</v>
      </c>
      <c r="S85" s="73">
        <v>4.2052078643897713E-2</v>
      </c>
      <c r="T85" s="73">
        <v>0.24698230929476939</v>
      </c>
      <c r="U85" s="73">
        <v>0.13365751413189692</v>
      </c>
      <c r="V85" s="73">
        <v>2.5404577671872874E-11</v>
      </c>
      <c r="W85" s="73">
        <v>6.935549227485867E-3</v>
      </c>
      <c r="X85" s="73">
        <v>2.6908191982062389E-18</v>
      </c>
      <c r="Y85" s="73">
        <v>2.552906172501786E-2</v>
      </c>
      <c r="Z85" s="73">
        <v>2.3070904596524228E-8</v>
      </c>
      <c r="AA85" s="73">
        <v>3.4822897242008301E-2</v>
      </c>
      <c r="AB85" s="73">
        <v>2.8004881595308205E-9</v>
      </c>
      <c r="AC85" s="73">
        <v>5.1522361949908287E-2</v>
      </c>
      <c r="AD85" s="70"/>
      <c r="AE85" s="73">
        <v>5.4907690976165262E-2</v>
      </c>
      <c r="AF85" s="84">
        <v>2.3723869520993231E-84</v>
      </c>
      <c r="AG85" s="1"/>
    </row>
    <row r="86" spans="1:33">
      <c r="A86" s="140"/>
      <c r="B86" s="90" t="s">
        <v>29</v>
      </c>
      <c r="C86" s="94">
        <v>240</v>
      </c>
      <c r="D86" s="71">
        <v>240</v>
      </c>
      <c r="E86" s="71">
        <v>240</v>
      </c>
      <c r="F86" s="71">
        <v>240</v>
      </c>
      <c r="G86" s="71">
        <v>100</v>
      </c>
      <c r="H86" s="71">
        <v>100</v>
      </c>
      <c r="I86" s="71">
        <v>149</v>
      </c>
      <c r="J86" s="71">
        <v>148</v>
      </c>
      <c r="K86" s="71">
        <v>195</v>
      </c>
      <c r="L86" s="71">
        <v>195</v>
      </c>
      <c r="M86" s="71">
        <v>100</v>
      </c>
      <c r="N86" s="71">
        <v>100</v>
      </c>
      <c r="O86" s="71">
        <v>149</v>
      </c>
      <c r="P86" s="71">
        <v>148</v>
      </c>
      <c r="Q86" s="71">
        <v>100</v>
      </c>
      <c r="R86" s="71">
        <v>100</v>
      </c>
      <c r="S86" s="71">
        <v>100</v>
      </c>
      <c r="T86" s="71">
        <v>100</v>
      </c>
      <c r="U86" s="71">
        <v>149</v>
      </c>
      <c r="V86" s="71">
        <v>148</v>
      </c>
      <c r="W86" s="71">
        <v>104</v>
      </c>
      <c r="X86" s="71">
        <v>103</v>
      </c>
      <c r="Y86" s="71">
        <v>240</v>
      </c>
      <c r="Z86" s="71">
        <v>240</v>
      </c>
      <c r="AA86" s="71">
        <v>240</v>
      </c>
      <c r="AB86" s="71">
        <v>240</v>
      </c>
      <c r="AC86" s="71">
        <v>240</v>
      </c>
      <c r="AD86" s="71">
        <v>240</v>
      </c>
      <c r="AE86" s="71">
        <v>240</v>
      </c>
      <c r="AF86" s="85">
        <v>240</v>
      </c>
      <c r="AG86" s="1"/>
    </row>
    <row r="87" spans="1:33" ht="24">
      <c r="A87" s="140" t="s">
        <v>284</v>
      </c>
      <c r="B87" s="90" t="s">
        <v>27</v>
      </c>
      <c r="C87" s="96" t="s">
        <v>95</v>
      </c>
      <c r="D87" s="72" t="s">
        <v>95</v>
      </c>
      <c r="E87" s="72" t="s">
        <v>110</v>
      </c>
      <c r="F87" s="73">
        <v>-4.4100727142957388E-2</v>
      </c>
      <c r="G87" s="72" t="s">
        <v>138</v>
      </c>
      <c r="H87" s="73">
        <v>-4.0093639148316214E-2</v>
      </c>
      <c r="I87" s="72" t="s">
        <v>159</v>
      </c>
      <c r="J87" s="73">
        <v>-4.0789751721496841E-2</v>
      </c>
      <c r="K87" s="72" t="s">
        <v>174</v>
      </c>
      <c r="L87" s="73">
        <v>-3.4694978790848052E-3</v>
      </c>
      <c r="M87" s="72" t="s">
        <v>187</v>
      </c>
      <c r="N87" s="73">
        <v>-0.11073911916021997</v>
      </c>
      <c r="O87" s="72" t="s">
        <v>162</v>
      </c>
      <c r="P87" s="73">
        <v>0.15178280335587549</v>
      </c>
      <c r="Q87" s="72" t="s">
        <v>222</v>
      </c>
      <c r="R87" s="73">
        <v>-4.5289811229879767E-2</v>
      </c>
      <c r="S87" s="72" t="s">
        <v>206</v>
      </c>
      <c r="T87" s="73">
        <v>1.6332544843852565E-2</v>
      </c>
      <c r="U87" s="72" t="s">
        <v>230</v>
      </c>
      <c r="V87" s="73">
        <v>-3.7424727340643435E-2</v>
      </c>
      <c r="W87" s="72" t="s">
        <v>240</v>
      </c>
      <c r="X87" s="73">
        <v>0.14641463384726602</v>
      </c>
      <c r="Y87" s="72" t="s">
        <v>250</v>
      </c>
      <c r="Z87" s="73">
        <v>-7.2054556069552564E-2</v>
      </c>
      <c r="AA87" s="72" t="s">
        <v>257</v>
      </c>
      <c r="AB87" s="73">
        <v>-6.7581782141253571E-2</v>
      </c>
      <c r="AC87" s="72" t="s">
        <v>145</v>
      </c>
      <c r="AD87" s="73">
        <v>0.12407858793434694</v>
      </c>
      <c r="AE87" s="71">
        <v>1</v>
      </c>
      <c r="AF87" s="84">
        <v>0.11823258587447906</v>
      </c>
      <c r="AG87" s="1"/>
    </row>
    <row r="88" spans="1:33" ht="24">
      <c r="A88" s="140"/>
      <c r="B88" s="90" t="s">
        <v>28</v>
      </c>
      <c r="C88" s="98">
        <v>1.5510478297224188E-103</v>
      </c>
      <c r="D88" s="73">
        <v>1.5681025639456508E-103</v>
      </c>
      <c r="E88" s="73">
        <v>5.5434511710171333E-21</v>
      </c>
      <c r="F88" s="73">
        <v>0.49652376030211065</v>
      </c>
      <c r="G88" s="73">
        <v>1.6708480097804583E-10</v>
      </c>
      <c r="H88" s="73">
        <v>0.69206449594114972</v>
      </c>
      <c r="I88" s="73">
        <v>4.3787776226280918E-67</v>
      </c>
      <c r="J88" s="73">
        <v>0.62255945417838332</v>
      </c>
      <c r="K88" s="73">
        <v>3.5110812125279779E-131</v>
      </c>
      <c r="L88" s="73">
        <v>0.96160661584363483</v>
      </c>
      <c r="M88" s="73">
        <v>1.1373808765544588E-76</v>
      </c>
      <c r="N88" s="73">
        <v>0.27270868959656358</v>
      </c>
      <c r="O88" s="73">
        <v>1.9089771104749694E-145</v>
      </c>
      <c r="P88" s="73">
        <v>6.5541651009135282E-2</v>
      </c>
      <c r="Q88" s="73">
        <v>2.3046097673951476E-10</v>
      </c>
      <c r="R88" s="73">
        <v>0.65456189913241136</v>
      </c>
      <c r="S88" s="73">
        <v>1.1815810699682094E-76</v>
      </c>
      <c r="T88" s="73">
        <v>0.87187068181936767</v>
      </c>
      <c r="U88" s="73">
        <v>1.5538981808922232E-67</v>
      </c>
      <c r="V88" s="73">
        <v>0.65156486036889372</v>
      </c>
      <c r="W88" s="73">
        <v>1.0462731827787015E-90</v>
      </c>
      <c r="X88" s="73">
        <v>0.14000376922869637</v>
      </c>
      <c r="Y88" s="73">
        <v>1.207123911410098E-27</v>
      </c>
      <c r="Z88" s="73">
        <v>0.26618871730305749</v>
      </c>
      <c r="AA88" s="73">
        <v>4.0712818386097398E-15</v>
      </c>
      <c r="AB88" s="73">
        <v>0.29708774361038115</v>
      </c>
      <c r="AC88" s="73">
        <v>2.6200643692718073E-303</v>
      </c>
      <c r="AD88" s="73">
        <v>5.4907690976165262E-2</v>
      </c>
      <c r="AE88" s="70"/>
      <c r="AF88" s="84">
        <v>6.7473467631620113E-2</v>
      </c>
      <c r="AG88" s="1"/>
    </row>
    <row r="89" spans="1:33">
      <c r="A89" s="140"/>
      <c r="B89" s="90" t="s">
        <v>29</v>
      </c>
      <c r="C89" s="94">
        <v>241</v>
      </c>
      <c r="D89" s="71">
        <v>241</v>
      </c>
      <c r="E89" s="71">
        <v>241</v>
      </c>
      <c r="F89" s="71">
        <v>240</v>
      </c>
      <c r="G89" s="71">
        <v>101</v>
      </c>
      <c r="H89" s="71">
        <v>100</v>
      </c>
      <c r="I89" s="71">
        <v>149</v>
      </c>
      <c r="J89" s="71">
        <v>148</v>
      </c>
      <c r="K89" s="71">
        <v>196</v>
      </c>
      <c r="L89" s="71">
        <v>195</v>
      </c>
      <c r="M89" s="71">
        <v>101</v>
      </c>
      <c r="N89" s="71">
        <v>100</v>
      </c>
      <c r="O89" s="71">
        <v>149</v>
      </c>
      <c r="P89" s="71">
        <v>148</v>
      </c>
      <c r="Q89" s="71">
        <v>101</v>
      </c>
      <c r="R89" s="71">
        <v>100</v>
      </c>
      <c r="S89" s="71">
        <v>101</v>
      </c>
      <c r="T89" s="71">
        <v>100</v>
      </c>
      <c r="U89" s="71">
        <v>149</v>
      </c>
      <c r="V89" s="71">
        <v>148</v>
      </c>
      <c r="W89" s="71">
        <v>104</v>
      </c>
      <c r="X89" s="71">
        <v>103</v>
      </c>
      <c r="Y89" s="71">
        <v>241</v>
      </c>
      <c r="Z89" s="71">
        <v>240</v>
      </c>
      <c r="AA89" s="71">
        <v>241</v>
      </c>
      <c r="AB89" s="71">
        <v>240</v>
      </c>
      <c r="AC89" s="71">
        <v>241</v>
      </c>
      <c r="AD89" s="71">
        <v>240</v>
      </c>
      <c r="AE89" s="71">
        <v>241</v>
      </c>
      <c r="AF89" s="85">
        <v>240</v>
      </c>
      <c r="AG89" s="1"/>
    </row>
    <row r="90" spans="1:33" ht="24">
      <c r="A90" s="140" t="s">
        <v>287</v>
      </c>
      <c r="B90" s="90" t="s">
        <v>27</v>
      </c>
      <c r="C90" s="98">
        <v>1.5517479217053447E-2</v>
      </c>
      <c r="D90" s="73">
        <v>1.5546889033741814E-2</v>
      </c>
      <c r="E90" s="72" t="s">
        <v>111</v>
      </c>
      <c r="F90" s="72" t="s">
        <v>123</v>
      </c>
      <c r="G90" s="72" t="s">
        <v>139</v>
      </c>
      <c r="H90" s="72" t="s">
        <v>150</v>
      </c>
      <c r="I90" s="73">
        <v>-0.104479501326298</v>
      </c>
      <c r="J90" s="72" t="s">
        <v>167</v>
      </c>
      <c r="K90" s="73">
        <v>2.4722191929444692E-2</v>
      </c>
      <c r="L90" s="72" t="s">
        <v>179</v>
      </c>
      <c r="M90" s="72" t="s">
        <v>188</v>
      </c>
      <c r="N90" s="72" t="s">
        <v>196</v>
      </c>
      <c r="O90" s="72" t="s">
        <v>207</v>
      </c>
      <c r="P90" s="72" t="s">
        <v>104</v>
      </c>
      <c r="Q90" s="72" t="s">
        <v>223</v>
      </c>
      <c r="R90" s="72" t="s">
        <v>227</v>
      </c>
      <c r="S90" s="72" t="s">
        <v>188</v>
      </c>
      <c r="T90" s="73">
        <v>0.13631013668492176</v>
      </c>
      <c r="U90" s="73">
        <v>-0.10482669244530268</v>
      </c>
      <c r="V90" s="72" t="s">
        <v>235</v>
      </c>
      <c r="W90" s="72" t="s">
        <v>241</v>
      </c>
      <c r="X90" s="72" t="s">
        <v>245</v>
      </c>
      <c r="Y90" s="72" t="s">
        <v>251</v>
      </c>
      <c r="Z90" s="72" t="s">
        <v>254</v>
      </c>
      <c r="AA90" s="72" t="s">
        <v>258</v>
      </c>
      <c r="AB90" s="72" t="s">
        <v>260</v>
      </c>
      <c r="AC90" s="73">
        <v>0.1178550031231064</v>
      </c>
      <c r="AD90" s="72" t="s">
        <v>88</v>
      </c>
      <c r="AE90" s="73">
        <v>0.11823258587447906</v>
      </c>
      <c r="AF90" s="85">
        <v>1</v>
      </c>
      <c r="AG90" s="1"/>
    </row>
    <row r="91" spans="1:33" ht="24">
      <c r="A91" s="140"/>
      <c r="B91" s="90" t="s">
        <v>28</v>
      </c>
      <c r="C91" s="98">
        <v>0.81098533056577304</v>
      </c>
      <c r="D91" s="73">
        <v>0.81063385109936392</v>
      </c>
      <c r="E91" s="73">
        <v>2.6852616226877662E-2</v>
      </c>
      <c r="F91" s="73">
        <v>3.2092599411515998E-5</v>
      </c>
      <c r="G91" s="73">
        <v>1.5765427911842417E-4</v>
      </c>
      <c r="H91" s="73">
        <v>2.4314419050726063E-5</v>
      </c>
      <c r="I91" s="73">
        <v>0.20477375662851346</v>
      </c>
      <c r="J91" s="73">
        <v>2.5384759439979152E-14</v>
      </c>
      <c r="K91" s="73">
        <v>0.73155368239595409</v>
      </c>
      <c r="L91" s="73">
        <v>7.6305391764467753E-15</v>
      </c>
      <c r="M91" s="73">
        <v>1.2980658936094734E-2</v>
      </c>
      <c r="N91" s="73">
        <v>1.1279085953451684E-11</v>
      </c>
      <c r="O91" s="73">
        <v>1.8283849079012277E-2</v>
      </c>
      <c r="P91" s="73">
        <v>3.7536255876544117E-60</v>
      </c>
      <c r="Q91" s="73">
        <v>1.4479053054441287E-4</v>
      </c>
      <c r="R91" s="73">
        <v>2.0821100995509105E-5</v>
      </c>
      <c r="S91" s="73">
        <v>1.297481104580026E-2</v>
      </c>
      <c r="T91" s="73">
        <v>0.17628419352446553</v>
      </c>
      <c r="U91" s="73">
        <v>0.20326479021443153</v>
      </c>
      <c r="V91" s="73">
        <v>3.4736705865290337E-14</v>
      </c>
      <c r="W91" s="73">
        <v>2.0872059991936986E-2</v>
      </c>
      <c r="X91" s="73">
        <v>3.3294081638496044E-35</v>
      </c>
      <c r="Y91" s="73">
        <v>1.0017186506656534E-2</v>
      </c>
      <c r="Z91" s="73">
        <v>8.3773197624886591E-11</v>
      </c>
      <c r="AA91" s="73">
        <v>1.2641459467472979E-2</v>
      </c>
      <c r="AB91" s="73">
        <v>3.7149112328288968E-12</v>
      </c>
      <c r="AC91" s="73">
        <v>6.8359959064142481E-2</v>
      </c>
      <c r="AD91" s="73">
        <v>2.3723869520993231E-84</v>
      </c>
      <c r="AE91" s="73">
        <v>6.7473467631620113E-2</v>
      </c>
      <c r="AF91" s="90"/>
      <c r="AG91" s="1"/>
    </row>
    <row r="92" spans="1:33" ht="16.5" thickBot="1">
      <c r="A92" s="141"/>
      <c r="B92" s="100" t="s">
        <v>29</v>
      </c>
      <c r="C92" s="99">
        <v>240</v>
      </c>
      <c r="D92" s="91">
        <v>240</v>
      </c>
      <c r="E92" s="91">
        <v>240</v>
      </c>
      <c r="F92" s="91">
        <v>240</v>
      </c>
      <c r="G92" s="91">
        <v>100</v>
      </c>
      <c r="H92" s="91">
        <v>100</v>
      </c>
      <c r="I92" s="91">
        <v>149</v>
      </c>
      <c r="J92" s="91">
        <v>148</v>
      </c>
      <c r="K92" s="91">
        <v>195</v>
      </c>
      <c r="L92" s="91">
        <v>195</v>
      </c>
      <c r="M92" s="91">
        <v>100</v>
      </c>
      <c r="N92" s="91">
        <v>100</v>
      </c>
      <c r="O92" s="91">
        <v>149</v>
      </c>
      <c r="P92" s="91">
        <v>148</v>
      </c>
      <c r="Q92" s="91">
        <v>100</v>
      </c>
      <c r="R92" s="91">
        <v>100</v>
      </c>
      <c r="S92" s="91">
        <v>100</v>
      </c>
      <c r="T92" s="91">
        <v>100</v>
      </c>
      <c r="U92" s="91">
        <v>149</v>
      </c>
      <c r="V92" s="91">
        <v>148</v>
      </c>
      <c r="W92" s="91">
        <v>104</v>
      </c>
      <c r="X92" s="91">
        <v>103</v>
      </c>
      <c r="Y92" s="91">
        <v>240</v>
      </c>
      <c r="Z92" s="91">
        <v>240</v>
      </c>
      <c r="AA92" s="91">
        <v>240</v>
      </c>
      <c r="AB92" s="91">
        <v>240</v>
      </c>
      <c r="AC92" s="91">
        <v>240</v>
      </c>
      <c r="AD92" s="91">
        <v>240</v>
      </c>
      <c r="AE92" s="91">
        <v>240</v>
      </c>
      <c r="AF92" s="92">
        <v>240</v>
      </c>
      <c r="AG92" s="1"/>
    </row>
    <row r="93" spans="1:33">
      <c r="A93" s="139" t="s">
        <v>80</v>
      </c>
      <c r="B93" s="139"/>
      <c r="C93" s="139"/>
      <c r="D93" s="139"/>
      <c r="E93" s="139"/>
      <c r="F93" s="139"/>
      <c r="G93" s="139"/>
      <c r="H93" s="139"/>
      <c r="I93" s="139"/>
      <c r="J93" s="139"/>
      <c r="K93" s="139"/>
      <c r="L93" s="139"/>
      <c r="M93" s="139"/>
      <c r="N93" s="139"/>
      <c r="O93" s="139"/>
      <c r="P93" s="139"/>
      <c r="Q93" s="139"/>
      <c r="R93" s="139"/>
      <c r="S93" s="139"/>
      <c r="T93" s="139"/>
      <c r="U93" s="139"/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"/>
    </row>
    <row r="94" spans="1:33">
      <c r="A94" s="139" t="s">
        <v>81</v>
      </c>
      <c r="B94" s="139"/>
      <c r="C94" s="139"/>
      <c r="D94" s="139"/>
      <c r="E94" s="139"/>
      <c r="F94" s="139"/>
      <c r="G94" s="139"/>
      <c r="H94" s="139"/>
      <c r="I94" s="139"/>
      <c r="J94" s="139"/>
      <c r="K94" s="139"/>
      <c r="L94" s="139"/>
      <c r="M94" s="139"/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"/>
    </row>
    <row r="95" spans="1:33">
      <c r="A95" s="139" t="s">
        <v>82</v>
      </c>
      <c r="B95" s="139"/>
      <c r="C95" s="139"/>
      <c r="D95" s="139"/>
      <c r="E95" s="139"/>
      <c r="F95" s="139"/>
      <c r="G95" s="139"/>
      <c r="H95" s="139"/>
      <c r="I95" s="139"/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T95" s="139"/>
      <c r="U95" s="139"/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"/>
    </row>
  </sheetData>
  <mergeCells count="35">
    <mergeCell ref="A1:AF1"/>
    <mergeCell ref="A2:B2"/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57:A59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93:AF93"/>
    <mergeCell ref="A94:AF94"/>
    <mergeCell ref="A95:AF95"/>
    <mergeCell ref="A87:A89"/>
    <mergeCell ref="A90:A92"/>
  </mergeCells>
  <pageMargins left="0.511811024" right="0.511811024" top="0.78740157499999996" bottom="0.78740157499999996" header="0.31496062000000002" footer="0.31496062000000002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10" sqref="I10"/>
    </sheetView>
  </sheetViews>
  <sheetFormatPr defaultColWidth="8.875" defaultRowHeight="15.75"/>
  <sheetData/>
  <pageMargins left="0.511811024" right="0.511811024" top="0.78740157499999996" bottom="0.78740157499999996" header="0.31496062000000002" footer="0.3149606200000000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10" sqref="H10"/>
    </sheetView>
  </sheetViews>
  <sheetFormatPr defaultColWidth="8.875" defaultRowHeight="15.75"/>
  <sheetData/>
  <pageMargins left="0.511811024" right="0.511811024" top="0.78740157499999996" bottom="0.78740157499999996" header="0.31496062000000002" footer="0.3149606200000000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10" sqref="I10"/>
    </sheetView>
  </sheetViews>
  <sheetFormatPr defaultColWidth="8.875" defaultRowHeight="15.75"/>
  <sheetData/>
  <pageMargins left="0.511811024" right="0.511811024" top="0.78740157499999996" bottom="0.78740157499999996" header="0.31496062000000002" footer="0.3149606200000000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P23" sqref="P23"/>
    </sheetView>
  </sheetViews>
  <sheetFormatPr defaultColWidth="8.875" defaultRowHeight="15.75"/>
  <sheetData/>
  <pageMargins left="0.511811024" right="0.511811024" top="0.78740157499999996" bottom="0.78740157499999996" header="0.31496062000000002" footer="0.3149606200000000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Especificações</vt:lpstr>
      <vt:lpstr>Plan Resultados ValoresTeste</vt:lpstr>
      <vt:lpstr>Regressões</vt:lpstr>
      <vt:lpstr>Plan Cálculo</vt:lpstr>
      <vt:lpstr>Correl</vt:lpstr>
      <vt:lpstr>Gráfico Desemprego Série Anti</vt:lpstr>
      <vt:lpstr>Gráfico Desemprego Série Nov</vt:lpstr>
      <vt:lpstr>Gráfico Rend Série Ant</vt:lpstr>
      <vt:lpstr>Gráfico Rend Série Nov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Paiva</dc:creator>
  <cp:lastModifiedBy>Carlos</cp:lastModifiedBy>
  <dcterms:created xsi:type="dcterms:W3CDTF">2014-09-30T03:43:32Z</dcterms:created>
  <dcterms:modified xsi:type="dcterms:W3CDTF">2015-07-20T18:42:29Z</dcterms:modified>
</cp:coreProperties>
</file>