
<file path=[Content_Types].xml><?xml version="1.0" encoding="utf-8"?>
<Types xmlns="http://schemas.openxmlformats.org/package/2006/content-types">
  <Override PartName="/xl/activeX/activeX4.bin" ContentType="application/vnd.ms-office.activeX"/>
  <Override PartName="/xl/activeX/activeX9.xml" ContentType="application/vnd.ms-office.activeX+xml"/>
  <Override PartName="/xl/activeX/activeX25.bin" ContentType="application/vnd.ms-office.activeX"/>
  <Override PartName="/xl/activeX/activeX43.bin" ContentType="application/vnd.ms-office.activeX"/>
  <Override PartName="/xl/styles.xml" ContentType="application/vnd.openxmlformats-officedocument.spreadsheetml.styles+xml"/>
  <Override PartName="/xl/activeX/activeX14.bin" ContentType="application/vnd.ms-office.activeX"/>
  <Override PartName="/xl/activeX/activeX19.xml" ContentType="application/vnd.ms-office.activeX+xml"/>
  <Override PartName="/xl/activeX/activeX32.bin" ContentType="application/vnd.ms-office.activeX"/>
  <Override PartName="/xl/activeX/activeX48.xml" ContentType="application/vnd.ms-office.activeX+xml"/>
  <Override PartName="/xl/worksheets/sheet7.xml" ContentType="application/vnd.openxmlformats-officedocument.spreadsheetml.worksheet+xml"/>
  <Override PartName="/xl/activeX/activeX5.xml" ContentType="application/vnd.ms-office.activeX+xml"/>
  <Override PartName="/xl/activeX/activeX21.bin" ContentType="application/vnd.ms-office.activeX"/>
  <Override PartName="/xl/activeX/activeX37.xml" ContentType="application/vnd.ms-office.activeX+xml"/>
  <Default Extension="xml" ContentType="application/xml"/>
  <Override PartName="/xl/activeX/activeX10.bin" ContentType="application/vnd.ms-office.activeX"/>
  <Override PartName="/xl/activeX/activeX15.xml" ContentType="application/vnd.ms-office.activeX+xml"/>
  <Override PartName="/xl/activeX/activeX26.xml" ContentType="application/vnd.ms-office.activeX+xml"/>
  <Override PartName="/xl/activeX/activeX44.xml" ContentType="application/vnd.ms-office.activeX+xml"/>
  <Override PartName="/xl/worksheets/sheet3.xml" ContentType="application/vnd.openxmlformats-officedocument.spreadsheetml.worksheet+xml"/>
  <Override PartName="/xl/activeX/activeX1.xml" ContentType="application/vnd.ms-office.activeX+xml"/>
  <Override PartName="/xl/activeX/activeX13.xml" ContentType="application/vnd.ms-office.activeX+xml"/>
  <Override PartName="/xl/activeX/activeX22.xml" ContentType="application/vnd.ms-office.activeX+xml"/>
  <Override PartName="/xl/activeX/activeX33.xml" ContentType="application/vnd.ms-office.activeX+xml"/>
  <Override PartName="/xl/activeX/activeX42.xml" ContentType="application/vnd.ms-office.activeX+xml"/>
  <Override PartName="/xl/worksheets/sheet1.xml" ContentType="application/vnd.openxmlformats-officedocument.spreadsheetml.worksheet+xml"/>
  <Override PartName="/xl/activeX/activeX9.bin" ContentType="application/vnd.ms-office.activeX"/>
  <Override PartName="/xl/activeX/activeX11.xml" ContentType="application/vnd.ms-office.activeX+xml"/>
  <Override PartName="/xl/activeX/activeX20.xml" ContentType="application/vnd.ms-office.activeX+xml"/>
  <Override PartName="/xl/activeX/activeX31.xml" ContentType="application/vnd.ms-office.activeX+xml"/>
  <Override PartName="/xl/activeX/activeX40.xml" ContentType="application/vnd.ms-office.activeX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19.bin" ContentType="application/vnd.ms-office.activeX"/>
  <Override PartName="/xl/activeX/activeX39.bin" ContentType="application/vnd.ms-office.activeX"/>
  <Override PartName="/xl/activeX/activeX48.bin" ContentType="application/vnd.ms-office.activeX"/>
  <Override PartName="/xl/activeX/activeX5.bin" ContentType="application/vnd.ms-office.activeX"/>
  <Override PartName="/xl/activeX/activeX17.bin" ContentType="application/vnd.ms-office.activeX"/>
  <Override PartName="/xl/activeX/activeX28.bin" ContentType="application/vnd.ms-office.activeX"/>
  <Override PartName="/xl/activeX/activeX37.bin" ContentType="application/vnd.ms-office.activeX"/>
  <Override PartName="/xl/activeX/activeX46.bin" ContentType="application/vnd.ms-office.activeX"/>
  <Default Extension="bin" ContentType="application/vnd.openxmlformats-officedocument.spreadsheetml.printerSettings"/>
  <Override PartName="/xl/activeX/activeX3.bin" ContentType="application/vnd.ms-office.activeX"/>
  <Override PartName="/xl/activeX/activeX15.bin" ContentType="application/vnd.ms-office.activeX"/>
  <Override PartName="/xl/activeX/activeX26.bin" ContentType="application/vnd.ms-office.activeX"/>
  <Override PartName="/xl/activeX/activeX35.bin" ContentType="application/vnd.ms-office.activeX"/>
  <Override PartName="/xl/activeX/activeX44.bin" ContentType="application/vnd.ms-office.activeX"/>
  <Override PartName="/xl/activeX/activeX1.bin" ContentType="application/vnd.ms-office.activeX"/>
  <Override PartName="/xl/activeX/activeX8.xml" ContentType="application/vnd.ms-office.activeX+xml"/>
  <Override PartName="/xl/activeX/activeX13.bin" ContentType="application/vnd.ms-office.activeX"/>
  <Override PartName="/xl/activeX/activeX22.bin" ContentType="application/vnd.ms-office.activeX"/>
  <Override PartName="/xl/activeX/activeX24.bin" ContentType="application/vnd.ms-office.activeX"/>
  <Override PartName="/xl/activeX/activeX29.xml" ContentType="application/vnd.ms-office.activeX+xml"/>
  <Override PartName="/xl/activeX/activeX33.bin" ContentType="application/vnd.ms-office.activeX"/>
  <Override PartName="/xl/activeX/activeX38.xml" ContentType="application/vnd.ms-office.activeX+xml"/>
  <Override PartName="/xl/activeX/activeX42.bin" ContentType="application/vnd.ms-office.activeX"/>
  <Override PartName="/xl/activeX/activeX47.xml" ContentType="application/vnd.ms-office.activeX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activeX/activeX6.xml" ContentType="application/vnd.ms-office.activeX+xml"/>
  <Override PartName="/xl/activeX/activeX11.bin" ContentType="application/vnd.ms-office.activeX"/>
  <Default Extension="emf" ContentType="image/x-emf"/>
  <Override PartName="/xl/activeX/activeX18.xml" ContentType="application/vnd.ms-office.activeX+xml"/>
  <Override PartName="/xl/activeX/activeX20.bin" ContentType="application/vnd.ms-office.activeX"/>
  <Override PartName="/xl/activeX/activeX27.xml" ContentType="application/vnd.ms-office.activeX+xml"/>
  <Override PartName="/xl/activeX/activeX31.bin" ContentType="application/vnd.ms-office.activeX"/>
  <Override PartName="/xl/activeX/activeX36.xml" ContentType="application/vnd.ms-office.activeX+xml"/>
  <Override PartName="/xl/activeX/activeX40.bin" ContentType="application/vnd.ms-office.activeX"/>
  <Override PartName="/xl/activeX/activeX45.xml" ContentType="application/vnd.ms-office.activeX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activeX/activeX2.xml" ContentType="application/vnd.ms-office.activeX+xml"/>
  <Override PartName="/xl/activeX/activeX4.xml" ContentType="application/vnd.ms-office.activeX+xml"/>
  <Override PartName="/xl/activeX/activeX16.xml" ContentType="application/vnd.ms-office.activeX+xml"/>
  <Override PartName="/xl/activeX/activeX25.xml" ContentType="application/vnd.ms-office.activeX+xml"/>
  <Override PartName="/xl/activeX/activeX34.xml" ContentType="application/vnd.ms-office.activeX+xml"/>
  <Override PartName="/xl/activeX/activeX43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4.xml" ContentType="application/vnd.ms-office.activeX+xml"/>
  <Override PartName="/xl/activeX/activeX23.xml" ContentType="application/vnd.ms-office.activeX+xml"/>
  <Override PartName="/xl/activeX/activeX32.xml" ContentType="application/vnd.ms-office.activeX+xml"/>
  <Override PartName="/xl/activeX/activeX41.xml" ContentType="application/vnd.ms-office.activeX+xml"/>
  <Default Extension="vml" ContentType="application/vnd.openxmlformats-officedocument.vmlDrawing"/>
  <Override PartName="/xl/activeX/activeX12.xml" ContentType="application/vnd.ms-office.activeX+xml"/>
  <Override PartName="/xl/activeX/activeX21.xml" ContentType="application/vnd.ms-office.activeX+xml"/>
  <Override PartName="/xl/activeX/activeX30.xml" ContentType="application/vnd.ms-office.activeX+xml"/>
  <Override PartName="/xl/calcChain.xml" ContentType="application/vnd.openxmlformats-officedocument.spreadsheetml.calcChain+xml"/>
  <Override PartName="/xl/activeX/activeX8.bin" ContentType="application/vnd.ms-office.activeX"/>
  <Override PartName="/xl/activeX/activeX10.xml" ContentType="application/vnd.ms-office.activeX+xml"/>
  <Override PartName="/xl/activeX/activeX29.bin" ContentType="application/vnd.ms-office.activeX"/>
  <Override PartName="/xl/activeX/activeX38.bin" ContentType="application/vnd.ms-office.activeX"/>
  <Override PartName="/xl/activeX/activeX6.bin" ContentType="application/vnd.ms-office.activeX"/>
  <Override PartName="/xl/activeX/activeX18.bin" ContentType="application/vnd.ms-office.activeX"/>
  <Override PartName="/xl/activeX/activeX27.bin" ContentType="application/vnd.ms-office.activeX"/>
  <Override PartName="/xl/activeX/activeX36.bin" ContentType="application/vnd.ms-office.activeX"/>
  <Override PartName="/xl/activeX/activeX45.bin" ContentType="application/vnd.ms-office.activeX"/>
  <Override PartName="/xl/activeX/activeX47.bin" ContentType="application/vnd.ms-office.activeX"/>
  <Override PartName="/docProps/core.xml" ContentType="application/vnd.openxmlformats-package.core-properties+xml"/>
  <Override PartName="/xl/activeX/activeX2.bin" ContentType="application/vnd.ms-office.activeX"/>
  <Override PartName="/xl/activeX/activeX16.bin" ContentType="application/vnd.ms-office.activeX"/>
  <Override PartName="/xl/activeX/activeX34.bin" ContentType="application/vnd.ms-office.activeX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activeX/activeX7.xml" ContentType="application/vnd.ms-office.activeX+xml"/>
  <Override PartName="/xl/activeX/activeX23.bin" ContentType="application/vnd.ms-office.activeX"/>
  <Override PartName="/xl/activeX/activeX39.xml" ContentType="application/vnd.ms-office.activeX+xml"/>
  <Override PartName="/xl/activeX/activeX41.bin" ContentType="application/vnd.ms-office.activeX"/>
  <Override PartName="/xl/activeX/activeX12.bin" ContentType="application/vnd.ms-office.activeX"/>
  <Override PartName="/xl/activeX/activeX17.xml" ContentType="application/vnd.ms-office.activeX+xml"/>
  <Override PartName="/xl/activeX/activeX28.xml" ContentType="application/vnd.ms-office.activeX+xml"/>
  <Override PartName="/xl/activeX/activeX30.bin" ContentType="application/vnd.ms-office.activeX"/>
  <Override PartName="/xl/activeX/activeX46.xml" ContentType="application/vnd.ms-office.activeX+xml"/>
  <Default Extension="rels" ContentType="application/vnd.openxmlformats-package.relationships+xml"/>
  <Override PartName="/xl/worksheets/sheet5.xml" ContentType="application/vnd.openxmlformats-officedocument.spreadsheetml.worksheet+xml"/>
  <Override PartName="/xl/activeX/activeX3.xml" ContentType="application/vnd.ms-office.activeX+xml"/>
  <Override PartName="/xl/activeX/activeX24.xml" ContentType="application/vnd.ms-office.activeX+xml"/>
  <Override PartName="/xl/activeX/activeX35.xml" ContentType="application/vnd.ms-office.activeX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516" yWindow="-12" windowWidth="15888" windowHeight="9432" firstSheet="2" activeTab="6"/>
  </bookViews>
  <sheets>
    <sheet name="Especificacoes" sheetId="11" r:id="rId1"/>
    <sheet name="1) Agropecuária" sheetId="1" r:id="rId2"/>
    <sheet name="2) Indústria" sheetId="2" r:id="rId3"/>
    <sheet name="3) Serviços" sheetId="3" r:id="rId4"/>
    <sheet name="4) VAB Total" sheetId="4" r:id="rId5"/>
    <sheet name="5) Sínt Evol Part" sheetId="6" r:id="rId6"/>
    <sheet name="6) Partic e Correl Tempo " sheetId="7" r:id="rId7"/>
    <sheet name="7) Todas as Correlações" sheetId="8" r:id="rId8"/>
    <sheet name="8) Plan Testes SPSS" sheetId="9" r:id="rId9"/>
    <sheet name="9) Testes de Regressão" sheetId="10" r:id="rId10"/>
  </sheets>
  <calcPr calcId="125725"/>
</workbook>
</file>

<file path=xl/calcChain.xml><?xml version="1.0" encoding="utf-8"?>
<calcChain xmlns="http://schemas.openxmlformats.org/spreadsheetml/2006/main">
  <c r="A7" i="9"/>
  <c r="A8"/>
  <c r="A9"/>
  <c r="A10"/>
  <c r="A11"/>
  <c r="A12"/>
  <c r="A13"/>
  <c r="A14"/>
  <c r="A15"/>
  <c r="A16"/>
  <c r="A10" i="7"/>
  <c r="A11"/>
  <c r="A12"/>
  <c r="A13"/>
  <c r="A14"/>
  <c r="A15"/>
  <c r="A16"/>
  <c r="A17"/>
  <c r="A18"/>
  <c r="A19"/>
  <c r="G3" i="6"/>
  <c r="H3"/>
  <c r="I3"/>
  <c r="J3"/>
  <c r="K3"/>
  <c r="L3"/>
  <c r="M3"/>
  <c r="N3"/>
  <c r="O3"/>
  <c r="P3"/>
  <c r="O41" i="1"/>
  <c r="N41"/>
  <c r="M41"/>
  <c r="L41"/>
  <c r="K41"/>
  <c r="J41"/>
  <c r="I41"/>
  <c r="H41"/>
  <c r="G41"/>
  <c r="F41"/>
  <c r="E41"/>
  <c r="D41"/>
  <c r="C41"/>
  <c r="B41"/>
  <c r="O41" i="2"/>
  <c r="N41"/>
  <c r="M41"/>
  <c r="L41"/>
  <c r="K41"/>
  <c r="J41"/>
  <c r="I41"/>
  <c r="H41"/>
  <c r="G41"/>
  <c r="F41"/>
  <c r="E41"/>
  <c r="D41"/>
  <c r="C41"/>
  <c r="B41"/>
  <c r="O41" i="3"/>
  <c r="N41"/>
  <c r="M41"/>
  <c r="L41"/>
  <c r="K41"/>
  <c r="J41"/>
  <c r="I41"/>
  <c r="H41"/>
  <c r="G41"/>
  <c r="F41"/>
  <c r="E41"/>
  <c r="D41"/>
  <c r="C41"/>
  <c r="B41"/>
  <c r="C41" i="4"/>
  <c r="D41"/>
  <c r="E41"/>
  <c r="F41"/>
  <c r="G41"/>
  <c r="H41"/>
  <c r="I41"/>
  <c r="J41"/>
  <c r="K41"/>
  <c r="L41"/>
  <c r="M41"/>
  <c r="N41"/>
  <c r="O41"/>
  <c r="B41"/>
  <c r="O42" i="1"/>
  <c r="N42"/>
  <c r="M42"/>
  <c r="L42"/>
  <c r="K42"/>
  <c r="J42"/>
  <c r="I42"/>
  <c r="H42"/>
  <c r="G42"/>
  <c r="F42"/>
  <c r="E42"/>
  <c r="D42"/>
  <c r="C42"/>
  <c r="B42"/>
  <c r="O43" i="2"/>
  <c r="N43"/>
  <c r="M43"/>
  <c r="L43"/>
  <c r="K43"/>
  <c r="J43"/>
  <c r="I43"/>
  <c r="H43"/>
  <c r="G43"/>
  <c r="F43"/>
  <c r="E43"/>
  <c r="D43"/>
  <c r="C43"/>
  <c r="B43"/>
  <c r="O42"/>
  <c r="N42"/>
  <c r="M42"/>
  <c r="L42"/>
  <c r="K42"/>
  <c r="J42"/>
  <c r="I42"/>
  <c r="H42"/>
  <c r="G42"/>
  <c r="F42"/>
  <c r="E42"/>
  <c r="D42"/>
  <c r="C42"/>
  <c r="B42"/>
  <c r="O40"/>
  <c r="N40"/>
  <c r="M40"/>
  <c r="L40"/>
  <c r="K40"/>
  <c r="J40"/>
  <c r="I40"/>
  <c r="H40"/>
  <c r="G40"/>
  <c r="F40"/>
  <c r="E40"/>
  <c r="D40"/>
  <c r="C40"/>
  <c r="B40"/>
  <c r="O39"/>
  <c r="N39"/>
  <c r="M39"/>
  <c r="L39"/>
  <c r="K39"/>
  <c r="J39"/>
  <c r="I39"/>
  <c r="H39"/>
  <c r="G39"/>
  <c r="F39"/>
  <c r="E39"/>
  <c r="D39"/>
  <c r="C39"/>
  <c r="B39"/>
  <c r="O43" i="3"/>
  <c r="N43"/>
  <c r="M43"/>
  <c r="L43"/>
  <c r="K43"/>
  <c r="J43"/>
  <c r="I43"/>
  <c r="H43"/>
  <c r="G43"/>
  <c r="F43"/>
  <c r="E43"/>
  <c r="D43"/>
  <c r="C43"/>
  <c r="B43"/>
  <c r="O42"/>
  <c r="N42"/>
  <c r="M42"/>
  <c r="L42"/>
  <c r="K42"/>
  <c r="J42"/>
  <c r="I42"/>
  <c r="H42"/>
  <c r="G42"/>
  <c r="F42"/>
  <c r="E42"/>
  <c r="D42"/>
  <c r="C42"/>
  <c r="B42"/>
  <c r="O40"/>
  <c r="N40"/>
  <c r="M40"/>
  <c r="L40"/>
  <c r="K40"/>
  <c r="J40"/>
  <c r="I40"/>
  <c r="H40"/>
  <c r="G40"/>
  <c r="F40"/>
  <c r="E40"/>
  <c r="D40"/>
  <c r="C40"/>
  <c r="B40"/>
  <c r="O39"/>
  <c r="N39"/>
  <c r="M39"/>
  <c r="L39"/>
  <c r="K39"/>
  <c r="J39"/>
  <c r="I39"/>
  <c r="H39"/>
  <c r="G39"/>
  <c r="F39"/>
  <c r="E39"/>
  <c r="D39"/>
  <c r="C39"/>
  <c r="B39"/>
  <c r="C42" i="4"/>
  <c r="D42"/>
  <c r="E42"/>
  <c r="F42"/>
  <c r="G42"/>
  <c r="H42"/>
  <c r="I42"/>
  <c r="J42"/>
  <c r="K42"/>
  <c r="L42"/>
  <c r="M42"/>
  <c r="N42"/>
  <c r="O42"/>
  <c r="B42"/>
  <c r="F2"/>
  <c r="G2"/>
  <c r="H2"/>
  <c r="I2"/>
  <c r="J2"/>
  <c r="K2"/>
  <c r="L2"/>
  <c r="M2"/>
  <c r="N2"/>
  <c r="O2"/>
  <c r="F2" i="3"/>
  <c r="G2"/>
  <c r="H2"/>
  <c r="I2"/>
  <c r="J2"/>
  <c r="K2"/>
  <c r="L2"/>
  <c r="M2"/>
  <c r="N2"/>
  <c r="O2"/>
  <c r="F2" i="2"/>
  <c r="G2"/>
  <c r="H2"/>
  <c r="I2"/>
  <c r="J2"/>
  <c r="K2"/>
  <c r="L2"/>
  <c r="M2"/>
  <c r="N2"/>
  <c r="O2"/>
  <c r="F2" i="1"/>
  <c r="G2"/>
  <c r="H2"/>
  <c r="I2"/>
  <c r="J2"/>
  <c r="K2"/>
  <c r="L2"/>
  <c r="M2"/>
  <c r="N2"/>
  <c r="O2"/>
  <c r="C20" i="2"/>
  <c r="C47"/>
  <c r="O28" i="4"/>
  <c r="N28"/>
  <c r="M28"/>
  <c r="L28"/>
  <c r="K28"/>
  <c r="J28"/>
  <c r="I28"/>
  <c r="H28"/>
  <c r="G28"/>
  <c r="G55"/>
  <c r="F28"/>
  <c r="E28"/>
  <c r="E55"/>
  <c r="D28"/>
  <c r="C28"/>
  <c r="C55"/>
  <c r="B28"/>
  <c r="O26"/>
  <c r="O53"/>
  <c r="N26"/>
  <c r="M26"/>
  <c r="M53"/>
  <c r="L26"/>
  <c r="K26"/>
  <c r="K53"/>
  <c r="J26"/>
  <c r="I26"/>
  <c r="I53"/>
  <c r="H26"/>
  <c r="G26"/>
  <c r="G53"/>
  <c r="F26"/>
  <c r="E26"/>
  <c r="E53"/>
  <c r="D26"/>
  <c r="C26"/>
  <c r="C53"/>
  <c r="B26"/>
  <c r="O25"/>
  <c r="O52"/>
  <c r="N25"/>
  <c r="M25"/>
  <c r="M52"/>
  <c r="L25"/>
  <c r="K25"/>
  <c r="K52"/>
  <c r="J25"/>
  <c r="I25"/>
  <c r="H25"/>
  <c r="G25"/>
  <c r="F25"/>
  <c r="E25"/>
  <c r="D25"/>
  <c r="C25"/>
  <c r="B25"/>
  <c r="O24"/>
  <c r="O51"/>
  <c r="N24"/>
  <c r="M24"/>
  <c r="M51"/>
  <c r="L24"/>
  <c r="K24"/>
  <c r="K51"/>
  <c r="J24"/>
  <c r="I24"/>
  <c r="I51"/>
  <c r="H24"/>
  <c r="G24"/>
  <c r="G51"/>
  <c r="F24"/>
  <c r="E24"/>
  <c r="E51"/>
  <c r="D24"/>
  <c r="C24"/>
  <c r="C51"/>
  <c r="B24"/>
  <c r="O23"/>
  <c r="O50"/>
  <c r="N23"/>
  <c r="M23"/>
  <c r="M50"/>
  <c r="L23"/>
  <c r="K23"/>
  <c r="K50"/>
  <c r="J23"/>
  <c r="I23"/>
  <c r="I50"/>
  <c r="H23"/>
  <c r="G23"/>
  <c r="G50"/>
  <c r="F23"/>
  <c r="E23"/>
  <c r="E50"/>
  <c r="D23"/>
  <c r="C23"/>
  <c r="B23"/>
  <c r="O22"/>
  <c r="O49"/>
  <c r="N22"/>
  <c r="M22"/>
  <c r="M49"/>
  <c r="L22"/>
  <c r="K22"/>
  <c r="K49"/>
  <c r="J22"/>
  <c r="I22"/>
  <c r="I49"/>
  <c r="H22"/>
  <c r="G22"/>
  <c r="G49"/>
  <c r="F22"/>
  <c r="E22"/>
  <c r="E49"/>
  <c r="D22"/>
  <c r="C22"/>
  <c r="C49"/>
  <c r="B22"/>
  <c r="O21"/>
  <c r="O48"/>
  <c r="N21"/>
  <c r="M21"/>
  <c r="M48"/>
  <c r="L21"/>
  <c r="K21"/>
  <c r="K48"/>
  <c r="J21"/>
  <c r="I21"/>
  <c r="I48"/>
  <c r="H21"/>
  <c r="G21"/>
  <c r="G48"/>
  <c r="F21"/>
  <c r="E21"/>
  <c r="E48"/>
  <c r="D21"/>
  <c r="C21"/>
  <c r="B21"/>
  <c r="O20"/>
  <c r="O47"/>
  <c r="N20"/>
  <c r="M20"/>
  <c r="M47"/>
  <c r="L20"/>
  <c r="K20"/>
  <c r="K47"/>
  <c r="J20"/>
  <c r="I20"/>
  <c r="I47"/>
  <c r="H20"/>
  <c r="G20"/>
  <c r="G47"/>
  <c r="F20"/>
  <c r="E20"/>
  <c r="E47"/>
  <c r="D20"/>
  <c r="C20"/>
  <c r="C47"/>
  <c r="B20"/>
  <c r="O19"/>
  <c r="O46"/>
  <c r="N19"/>
  <c r="M19"/>
  <c r="M46"/>
  <c r="L19"/>
  <c r="K19"/>
  <c r="K46"/>
  <c r="J19"/>
  <c r="I19"/>
  <c r="I46"/>
  <c r="H19"/>
  <c r="G19"/>
  <c r="G46"/>
  <c r="F19"/>
  <c r="E19"/>
  <c r="E46"/>
  <c r="D19"/>
  <c r="C19"/>
  <c r="C46"/>
  <c r="B19"/>
  <c r="O18"/>
  <c r="O45"/>
  <c r="N18"/>
  <c r="M18"/>
  <c r="M45"/>
  <c r="L18"/>
  <c r="K18"/>
  <c r="K45"/>
  <c r="J18"/>
  <c r="I18"/>
  <c r="H18"/>
  <c r="G18"/>
  <c r="F18"/>
  <c r="E18"/>
  <c r="D18"/>
  <c r="C18"/>
  <c r="B18"/>
  <c r="O28" i="3"/>
  <c r="O55"/>
  <c r="N28"/>
  <c r="M28"/>
  <c r="M55"/>
  <c r="L28"/>
  <c r="K28"/>
  <c r="K55"/>
  <c r="J28"/>
  <c r="I28"/>
  <c r="I55"/>
  <c r="H28"/>
  <c r="G28"/>
  <c r="G55"/>
  <c r="F28"/>
  <c r="E28"/>
  <c r="E55"/>
  <c r="D28"/>
  <c r="C28"/>
  <c r="C55"/>
  <c r="B28"/>
  <c r="O26"/>
  <c r="N26"/>
  <c r="M26"/>
  <c r="L26"/>
  <c r="K26"/>
  <c r="J26"/>
  <c r="I26"/>
  <c r="H26"/>
  <c r="G26"/>
  <c r="F26"/>
  <c r="E26"/>
  <c r="D26"/>
  <c r="C26"/>
  <c r="B26"/>
  <c r="O25"/>
  <c r="N25"/>
  <c r="M25"/>
  <c r="L25"/>
  <c r="K25"/>
  <c r="J25"/>
  <c r="I25"/>
  <c r="H25"/>
  <c r="G25"/>
  <c r="F25"/>
  <c r="E25"/>
  <c r="D25"/>
  <c r="C25"/>
  <c r="B25"/>
  <c r="O24"/>
  <c r="N24"/>
  <c r="M24"/>
  <c r="L24"/>
  <c r="K24"/>
  <c r="J24"/>
  <c r="I24"/>
  <c r="H24"/>
  <c r="G24"/>
  <c r="F24"/>
  <c r="E24"/>
  <c r="D24"/>
  <c r="C24"/>
  <c r="B24"/>
  <c r="O23"/>
  <c r="O50"/>
  <c r="N23"/>
  <c r="M23"/>
  <c r="M50"/>
  <c r="L23"/>
  <c r="K23"/>
  <c r="K50"/>
  <c r="J23"/>
  <c r="I23"/>
  <c r="I50"/>
  <c r="H23"/>
  <c r="G23"/>
  <c r="G50"/>
  <c r="F23"/>
  <c r="E23"/>
  <c r="E50"/>
  <c r="D23"/>
  <c r="C23"/>
  <c r="B23"/>
  <c r="O22"/>
  <c r="O49"/>
  <c r="N22"/>
  <c r="M22"/>
  <c r="M49"/>
  <c r="L22"/>
  <c r="K22"/>
  <c r="K49"/>
  <c r="J22"/>
  <c r="I22"/>
  <c r="I49"/>
  <c r="H22"/>
  <c r="G22"/>
  <c r="G49"/>
  <c r="F22"/>
  <c r="E22"/>
  <c r="E49"/>
  <c r="D22"/>
  <c r="C22"/>
  <c r="C49"/>
  <c r="B22"/>
  <c r="O21"/>
  <c r="O48"/>
  <c r="N21"/>
  <c r="M21"/>
  <c r="M48"/>
  <c r="L21"/>
  <c r="K21"/>
  <c r="K48"/>
  <c r="J21"/>
  <c r="I21"/>
  <c r="I48"/>
  <c r="H21"/>
  <c r="G21"/>
  <c r="G48"/>
  <c r="F21"/>
  <c r="E21"/>
  <c r="E48"/>
  <c r="D21"/>
  <c r="C21"/>
  <c r="B21"/>
  <c r="O20"/>
  <c r="O47"/>
  <c r="N20"/>
  <c r="M20"/>
  <c r="M47"/>
  <c r="L20"/>
  <c r="K20"/>
  <c r="K47"/>
  <c r="J20"/>
  <c r="I20"/>
  <c r="I47"/>
  <c r="H20"/>
  <c r="G20"/>
  <c r="G47"/>
  <c r="F20"/>
  <c r="E20"/>
  <c r="E47"/>
  <c r="D20"/>
  <c r="C20"/>
  <c r="C47"/>
  <c r="B20"/>
  <c r="O19"/>
  <c r="O46"/>
  <c r="N19"/>
  <c r="M19"/>
  <c r="M46"/>
  <c r="L19"/>
  <c r="K19"/>
  <c r="K46"/>
  <c r="J19"/>
  <c r="I19"/>
  <c r="I46"/>
  <c r="H19"/>
  <c r="G19"/>
  <c r="G46"/>
  <c r="F19"/>
  <c r="E19"/>
  <c r="E46"/>
  <c r="D19"/>
  <c r="C19"/>
  <c r="C46"/>
  <c r="B19"/>
  <c r="O18"/>
  <c r="O45"/>
  <c r="N18"/>
  <c r="M18"/>
  <c r="M45"/>
  <c r="L18"/>
  <c r="K18"/>
  <c r="K45"/>
  <c r="J18"/>
  <c r="I18"/>
  <c r="H18"/>
  <c r="G18"/>
  <c r="F18"/>
  <c r="E18"/>
  <c r="D18"/>
  <c r="C18"/>
  <c r="B18"/>
  <c r="O38" i="2"/>
  <c r="N38"/>
  <c r="M38"/>
  <c r="L38"/>
  <c r="K38"/>
  <c r="J38"/>
  <c r="I38"/>
  <c r="O37"/>
  <c r="N37"/>
  <c r="M37"/>
  <c r="L37"/>
  <c r="K37"/>
  <c r="J37"/>
  <c r="I37"/>
  <c r="O36"/>
  <c r="N36"/>
  <c r="M36"/>
  <c r="L36"/>
  <c r="K36"/>
  <c r="J36"/>
  <c r="I36"/>
  <c r="O35"/>
  <c r="N35"/>
  <c r="M35"/>
  <c r="L35"/>
  <c r="K35"/>
  <c r="J35"/>
  <c r="I35"/>
  <c r="O34"/>
  <c r="N34"/>
  <c r="M34"/>
  <c r="L34"/>
  <c r="K34"/>
  <c r="J34"/>
  <c r="I34"/>
  <c r="O33"/>
  <c r="N33"/>
  <c r="M33"/>
  <c r="L33"/>
  <c r="K33"/>
  <c r="J33"/>
  <c r="I33"/>
  <c r="O32"/>
  <c r="N32"/>
  <c r="M32"/>
  <c r="L32"/>
  <c r="K32"/>
  <c r="J32"/>
  <c r="I32"/>
  <c r="O31"/>
  <c r="N31"/>
  <c r="M31"/>
  <c r="L31"/>
  <c r="K31"/>
  <c r="J31"/>
  <c r="I31"/>
  <c r="O30"/>
  <c r="N30"/>
  <c r="M30"/>
  <c r="L30"/>
  <c r="K30"/>
  <c r="J30"/>
  <c r="I30"/>
  <c r="O28"/>
  <c r="O55"/>
  <c r="N28"/>
  <c r="N55"/>
  <c r="M28"/>
  <c r="M55"/>
  <c r="L28"/>
  <c r="L55"/>
  <c r="K28"/>
  <c r="K55"/>
  <c r="J28"/>
  <c r="J55"/>
  <c r="I28"/>
  <c r="I55"/>
  <c r="H28"/>
  <c r="H55"/>
  <c r="G28"/>
  <c r="G55"/>
  <c r="F28"/>
  <c r="F55"/>
  <c r="E28"/>
  <c r="E55"/>
  <c r="D28"/>
  <c r="B28"/>
  <c r="O27"/>
  <c r="N27"/>
  <c r="M27"/>
  <c r="L27"/>
  <c r="K27"/>
  <c r="J27"/>
  <c r="I27"/>
  <c r="O26"/>
  <c r="O53"/>
  <c r="N26"/>
  <c r="N53"/>
  <c r="M26"/>
  <c r="M53"/>
  <c r="L26"/>
  <c r="L53"/>
  <c r="K26"/>
  <c r="K53"/>
  <c r="J26"/>
  <c r="J53"/>
  <c r="I26"/>
  <c r="I53"/>
  <c r="H26"/>
  <c r="H53"/>
  <c r="G26"/>
  <c r="G53"/>
  <c r="F26"/>
  <c r="F53"/>
  <c r="E26"/>
  <c r="E53"/>
  <c r="D26"/>
  <c r="B26"/>
  <c r="O25"/>
  <c r="O52"/>
  <c r="N25"/>
  <c r="N52"/>
  <c r="M25"/>
  <c r="M52"/>
  <c r="L25"/>
  <c r="L52"/>
  <c r="K25"/>
  <c r="K52"/>
  <c r="J25"/>
  <c r="J52"/>
  <c r="I25"/>
  <c r="H25"/>
  <c r="G25"/>
  <c r="F25"/>
  <c r="E25"/>
  <c r="D25"/>
  <c r="B25"/>
  <c r="O24"/>
  <c r="O51"/>
  <c r="N24"/>
  <c r="N51"/>
  <c r="M24"/>
  <c r="M51"/>
  <c r="L24"/>
  <c r="L51"/>
  <c r="K24"/>
  <c r="K51"/>
  <c r="J24"/>
  <c r="J51"/>
  <c r="I24"/>
  <c r="I51"/>
  <c r="H24"/>
  <c r="H51"/>
  <c r="G24"/>
  <c r="G51"/>
  <c r="F24"/>
  <c r="F51"/>
  <c r="E24"/>
  <c r="E51"/>
  <c r="D24"/>
  <c r="B24"/>
  <c r="O23"/>
  <c r="O50"/>
  <c r="N23"/>
  <c r="N50"/>
  <c r="M23"/>
  <c r="M50"/>
  <c r="L23"/>
  <c r="L50"/>
  <c r="K23"/>
  <c r="K50"/>
  <c r="J23"/>
  <c r="J50"/>
  <c r="I23"/>
  <c r="I50"/>
  <c r="H23"/>
  <c r="H50"/>
  <c r="G23"/>
  <c r="G50"/>
  <c r="F23"/>
  <c r="F50"/>
  <c r="E23"/>
  <c r="E50"/>
  <c r="D23"/>
  <c r="O22"/>
  <c r="O49"/>
  <c r="N22"/>
  <c r="N49"/>
  <c r="M22"/>
  <c r="M49"/>
  <c r="L22"/>
  <c r="L49"/>
  <c r="K22"/>
  <c r="K49"/>
  <c r="J22"/>
  <c r="J49"/>
  <c r="I22"/>
  <c r="I49"/>
  <c r="H22"/>
  <c r="H49"/>
  <c r="G22"/>
  <c r="G49"/>
  <c r="F22"/>
  <c r="F49"/>
  <c r="E22"/>
  <c r="E49"/>
  <c r="D22"/>
  <c r="B22"/>
  <c r="O21"/>
  <c r="O48"/>
  <c r="N21"/>
  <c r="N48"/>
  <c r="M21"/>
  <c r="M48"/>
  <c r="L21"/>
  <c r="L48"/>
  <c r="K21"/>
  <c r="K48"/>
  <c r="J21"/>
  <c r="J48"/>
  <c r="I21"/>
  <c r="I48"/>
  <c r="H21"/>
  <c r="H48"/>
  <c r="G21"/>
  <c r="G48"/>
  <c r="F21"/>
  <c r="F48"/>
  <c r="E21"/>
  <c r="E48"/>
  <c r="D21"/>
  <c r="O20"/>
  <c r="O47"/>
  <c r="N20"/>
  <c r="N47"/>
  <c r="M20"/>
  <c r="M47"/>
  <c r="L20"/>
  <c r="L47"/>
  <c r="K20"/>
  <c r="K47"/>
  <c r="J20"/>
  <c r="J47"/>
  <c r="I20"/>
  <c r="I47"/>
  <c r="H20"/>
  <c r="H47"/>
  <c r="G20"/>
  <c r="G47"/>
  <c r="F20"/>
  <c r="F47"/>
  <c r="E20"/>
  <c r="E47"/>
  <c r="D20"/>
  <c r="D47"/>
  <c r="B20"/>
  <c r="O19"/>
  <c r="O46"/>
  <c r="N19"/>
  <c r="N46"/>
  <c r="M19"/>
  <c r="M46"/>
  <c r="L19"/>
  <c r="L46"/>
  <c r="K19"/>
  <c r="K46"/>
  <c r="J19"/>
  <c r="J46"/>
  <c r="I19"/>
  <c r="I46"/>
  <c r="H19"/>
  <c r="H46"/>
  <c r="G19"/>
  <c r="G46"/>
  <c r="F19"/>
  <c r="F46"/>
  <c r="E19"/>
  <c r="E46"/>
  <c r="D19"/>
  <c r="D46"/>
  <c r="C19"/>
  <c r="C46"/>
  <c r="B19"/>
  <c r="O18"/>
  <c r="O45"/>
  <c r="N18"/>
  <c r="N45"/>
  <c r="M18"/>
  <c r="M45"/>
  <c r="L18"/>
  <c r="L45"/>
  <c r="K18"/>
  <c r="K45"/>
  <c r="J18"/>
  <c r="J45"/>
  <c r="I18"/>
  <c r="H18"/>
  <c r="G18"/>
  <c r="F18"/>
  <c r="E18"/>
  <c r="D18"/>
  <c r="C18"/>
  <c r="B18"/>
  <c r="C18" i="1"/>
  <c r="D18"/>
  <c r="E18"/>
  <c r="F18"/>
  <c r="G18"/>
  <c r="H18"/>
  <c r="I18"/>
  <c r="J18"/>
  <c r="K18"/>
  <c r="L18"/>
  <c r="L45"/>
  <c r="M18"/>
  <c r="N18"/>
  <c r="N45"/>
  <c r="O18"/>
  <c r="C19"/>
  <c r="D19"/>
  <c r="E19"/>
  <c r="F19"/>
  <c r="G19"/>
  <c r="H19"/>
  <c r="I19"/>
  <c r="J19"/>
  <c r="K19"/>
  <c r="L19"/>
  <c r="M19"/>
  <c r="N19"/>
  <c r="O19"/>
  <c r="C20"/>
  <c r="D20"/>
  <c r="E20"/>
  <c r="F20"/>
  <c r="G20"/>
  <c r="H20"/>
  <c r="I20"/>
  <c r="J20"/>
  <c r="K20"/>
  <c r="L20"/>
  <c r="M20"/>
  <c r="N20"/>
  <c r="O20"/>
  <c r="C21"/>
  <c r="D21"/>
  <c r="E21"/>
  <c r="F21"/>
  <c r="G21"/>
  <c r="H21"/>
  <c r="I21"/>
  <c r="J21"/>
  <c r="K21"/>
  <c r="L21"/>
  <c r="M21"/>
  <c r="N21"/>
  <c r="O21"/>
  <c r="C22"/>
  <c r="D22"/>
  <c r="E22"/>
  <c r="F22"/>
  <c r="G22"/>
  <c r="H22"/>
  <c r="I22"/>
  <c r="J22"/>
  <c r="K22"/>
  <c r="L22"/>
  <c r="M22"/>
  <c r="N22"/>
  <c r="O22"/>
  <c r="C23"/>
  <c r="D23"/>
  <c r="E23"/>
  <c r="F23"/>
  <c r="G23"/>
  <c r="H23"/>
  <c r="I23"/>
  <c r="J23"/>
  <c r="K23"/>
  <c r="L23"/>
  <c r="M23"/>
  <c r="N23"/>
  <c r="O23"/>
  <c r="C24"/>
  <c r="D24"/>
  <c r="E24"/>
  <c r="F24"/>
  <c r="G24"/>
  <c r="H24"/>
  <c r="I24"/>
  <c r="J24"/>
  <c r="K24"/>
  <c r="L24"/>
  <c r="M24"/>
  <c r="N24"/>
  <c r="O24"/>
  <c r="C25"/>
  <c r="D25"/>
  <c r="E25"/>
  <c r="F25"/>
  <c r="G25"/>
  <c r="H25"/>
  <c r="I25"/>
  <c r="J25"/>
  <c r="K25"/>
  <c r="L25"/>
  <c r="M25"/>
  <c r="N25"/>
  <c r="O25"/>
  <c r="C26"/>
  <c r="D26"/>
  <c r="E26"/>
  <c r="F26"/>
  <c r="G26"/>
  <c r="H26"/>
  <c r="I26"/>
  <c r="J26"/>
  <c r="K26"/>
  <c r="L26"/>
  <c r="M26"/>
  <c r="N26"/>
  <c r="O26"/>
  <c r="C28"/>
  <c r="D28"/>
  <c r="E28"/>
  <c r="F28"/>
  <c r="G28"/>
  <c r="H28"/>
  <c r="I28"/>
  <c r="J28"/>
  <c r="K28"/>
  <c r="L28"/>
  <c r="M28"/>
  <c r="N28"/>
  <c r="O28"/>
  <c r="B19"/>
  <c r="B20"/>
  <c r="B21"/>
  <c r="B22"/>
  <c r="B23"/>
  <c r="B24"/>
  <c r="B25"/>
  <c r="B26"/>
  <c r="B28"/>
  <c r="B18"/>
  <c r="E14" i="2"/>
  <c r="E38"/>
  <c r="D14"/>
  <c r="D37"/>
  <c r="C14" i="3"/>
  <c r="C38"/>
  <c r="C14" i="4"/>
  <c r="C37"/>
  <c r="D14"/>
  <c r="D38"/>
  <c r="C14" i="2"/>
  <c r="C38"/>
  <c r="F14"/>
  <c r="F37"/>
  <c r="G14"/>
  <c r="G38"/>
  <c r="H14"/>
  <c r="H37"/>
  <c r="I14"/>
  <c r="J14"/>
  <c r="K14"/>
  <c r="L14"/>
  <c r="M14"/>
  <c r="N14"/>
  <c r="O14"/>
  <c r="D14" i="3"/>
  <c r="D37"/>
  <c r="E14"/>
  <c r="E38"/>
  <c r="F14"/>
  <c r="F37"/>
  <c r="G14"/>
  <c r="G38"/>
  <c r="H14"/>
  <c r="H37"/>
  <c r="I14"/>
  <c r="I38"/>
  <c r="J14"/>
  <c r="J37"/>
  <c r="K14"/>
  <c r="K38"/>
  <c r="L14"/>
  <c r="L37"/>
  <c r="M14"/>
  <c r="M38"/>
  <c r="N14"/>
  <c r="N37"/>
  <c r="O14"/>
  <c r="O38"/>
  <c r="E14" i="4"/>
  <c r="E37"/>
  <c r="F14"/>
  <c r="F38"/>
  <c r="G14"/>
  <c r="G37"/>
  <c r="H14"/>
  <c r="H38"/>
  <c r="I14"/>
  <c r="I38"/>
  <c r="J14"/>
  <c r="J37"/>
  <c r="K14"/>
  <c r="K38"/>
  <c r="L14"/>
  <c r="L37"/>
  <c r="M14"/>
  <c r="M38"/>
  <c r="N14"/>
  <c r="N37"/>
  <c r="O14"/>
  <c r="O38"/>
  <c r="C14" i="1"/>
  <c r="C39"/>
  <c r="D14"/>
  <c r="D39"/>
  <c r="E14"/>
  <c r="E39"/>
  <c r="F14"/>
  <c r="F39"/>
  <c r="G14"/>
  <c r="G39"/>
  <c r="H14"/>
  <c r="H39"/>
  <c r="I14"/>
  <c r="I39"/>
  <c r="J14"/>
  <c r="J39"/>
  <c r="K14"/>
  <c r="K39"/>
  <c r="L14"/>
  <c r="L39"/>
  <c r="M14"/>
  <c r="M39"/>
  <c r="N14"/>
  <c r="N39"/>
  <c r="O14"/>
  <c r="O39"/>
  <c r="B14" i="2"/>
  <c r="B38"/>
  <c r="B14" i="3"/>
  <c r="B38"/>
  <c r="B14" i="4"/>
  <c r="B38"/>
  <c r="B14" i="1"/>
  <c r="B39"/>
  <c r="I55" i="4"/>
  <c r="K55"/>
  <c r="M55"/>
  <c r="O55"/>
  <c r="N31"/>
  <c r="J31"/>
  <c r="F31"/>
  <c r="C39"/>
  <c r="L31"/>
  <c r="H31"/>
  <c r="F39"/>
  <c r="B31"/>
  <c r="D31"/>
  <c r="E39"/>
  <c r="O39"/>
  <c r="M39"/>
  <c r="K39"/>
  <c r="I39"/>
  <c r="G39"/>
  <c r="J45"/>
  <c r="L45"/>
  <c r="N45"/>
  <c r="D46"/>
  <c r="F46"/>
  <c r="H46"/>
  <c r="J46"/>
  <c r="L46"/>
  <c r="N46"/>
  <c r="D47"/>
  <c r="F47"/>
  <c r="H47"/>
  <c r="J47"/>
  <c r="L47"/>
  <c r="N47"/>
  <c r="F48"/>
  <c r="H48"/>
  <c r="J48"/>
  <c r="L48"/>
  <c r="N48"/>
  <c r="D49"/>
  <c r="F49"/>
  <c r="H49"/>
  <c r="J49"/>
  <c r="L49"/>
  <c r="N49"/>
  <c r="F50"/>
  <c r="H50"/>
  <c r="J50"/>
  <c r="L50"/>
  <c r="N50"/>
  <c r="D51"/>
  <c r="F51"/>
  <c r="H51"/>
  <c r="J51"/>
  <c r="L51"/>
  <c r="N51"/>
  <c r="J52"/>
  <c r="L52"/>
  <c r="N52"/>
  <c r="D53"/>
  <c r="F53"/>
  <c r="H53"/>
  <c r="J53"/>
  <c r="L53"/>
  <c r="N53"/>
  <c r="D55"/>
  <c r="F55"/>
  <c r="H55"/>
  <c r="J55"/>
  <c r="L55"/>
  <c r="N55"/>
  <c r="O31"/>
  <c r="M31"/>
  <c r="K31"/>
  <c r="I31"/>
  <c r="G31"/>
  <c r="E31"/>
  <c r="C31"/>
  <c r="D39"/>
  <c r="B39"/>
  <c r="N39"/>
  <c r="L39"/>
  <c r="J39"/>
  <c r="H39"/>
  <c r="H51" i="3"/>
  <c r="L51"/>
  <c r="N51"/>
  <c r="J52"/>
  <c r="L52"/>
  <c r="N52"/>
  <c r="D53"/>
  <c r="F53"/>
  <c r="H53"/>
  <c r="J53"/>
  <c r="L53"/>
  <c r="N53"/>
  <c r="J45"/>
  <c r="L45"/>
  <c r="N45"/>
  <c r="D46"/>
  <c r="F46"/>
  <c r="H46"/>
  <c r="J46"/>
  <c r="L46"/>
  <c r="N46"/>
  <c r="D47"/>
  <c r="F47"/>
  <c r="H47"/>
  <c r="J47"/>
  <c r="L47"/>
  <c r="N47"/>
  <c r="F48"/>
  <c r="H48"/>
  <c r="J48"/>
  <c r="L48"/>
  <c r="N48"/>
  <c r="D49"/>
  <c r="F49"/>
  <c r="H49"/>
  <c r="J49"/>
  <c r="L49"/>
  <c r="N49"/>
  <c r="F50"/>
  <c r="H50"/>
  <c r="J50"/>
  <c r="L50"/>
  <c r="N50"/>
  <c r="D51"/>
  <c r="F51"/>
  <c r="J51"/>
  <c r="I27"/>
  <c r="K27"/>
  <c r="M27"/>
  <c r="O27"/>
  <c r="J30"/>
  <c r="L30"/>
  <c r="N30"/>
  <c r="I31"/>
  <c r="K31"/>
  <c r="M31"/>
  <c r="O31"/>
  <c r="J32"/>
  <c r="L32"/>
  <c r="N32"/>
  <c r="I33"/>
  <c r="K33"/>
  <c r="M33"/>
  <c r="O33"/>
  <c r="J34"/>
  <c r="L34"/>
  <c r="N34"/>
  <c r="I35"/>
  <c r="K35"/>
  <c r="M35"/>
  <c r="O35"/>
  <c r="J36"/>
  <c r="L36"/>
  <c r="N36"/>
  <c r="I37"/>
  <c r="K37"/>
  <c r="M37"/>
  <c r="O37"/>
  <c r="J38"/>
  <c r="L38"/>
  <c r="N38"/>
  <c r="C51"/>
  <c r="E51"/>
  <c r="G51"/>
  <c r="I51"/>
  <c r="K51"/>
  <c r="M51"/>
  <c r="O51"/>
  <c r="K52"/>
  <c r="M52"/>
  <c r="O52"/>
  <c r="C53"/>
  <c r="E53"/>
  <c r="G53"/>
  <c r="I53"/>
  <c r="K53"/>
  <c r="M53"/>
  <c r="O53"/>
  <c r="J27"/>
  <c r="L27"/>
  <c r="N27"/>
  <c r="D55"/>
  <c r="F55"/>
  <c r="H55"/>
  <c r="J55"/>
  <c r="L55"/>
  <c r="N55"/>
  <c r="I30"/>
  <c r="K30"/>
  <c r="M30"/>
  <c r="O30"/>
  <c r="J31"/>
  <c r="L31"/>
  <c r="N31"/>
  <c r="I32"/>
  <c r="K32"/>
  <c r="M32"/>
  <c r="O32"/>
  <c r="J33"/>
  <c r="L33"/>
  <c r="N33"/>
  <c r="I34"/>
  <c r="K34"/>
  <c r="M34"/>
  <c r="O34"/>
  <c r="J35"/>
  <c r="L35"/>
  <c r="N35"/>
  <c r="I36"/>
  <c r="K36"/>
  <c r="M36"/>
  <c r="O36"/>
  <c r="K54"/>
  <c r="M54"/>
  <c r="O54"/>
  <c r="J54"/>
  <c r="L54"/>
  <c r="N54"/>
  <c r="K54" i="2"/>
  <c r="M54"/>
  <c r="O54"/>
  <c r="J54"/>
  <c r="L54"/>
  <c r="N54"/>
  <c r="O53" i="1"/>
  <c r="M53"/>
  <c r="K53"/>
  <c r="I53"/>
  <c r="G53"/>
  <c r="E53"/>
  <c r="N52"/>
  <c r="L52"/>
  <c r="J52"/>
  <c r="O51"/>
  <c r="M51"/>
  <c r="K51"/>
  <c r="I51"/>
  <c r="G51"/>
  <c r="E51"/>
  <c r="N50"/>
  <c r="L50"/>
  <c r="J50"/>
  <c r="H50"/>
  <c r="F50"/>
  <c r="O49"/>
  <c r="M49"/>
  <c r="K49"/>
  <c r="I49"/>
  <c r="G49"/>
  <c r="E49"/>
  <c r="N48"/>
  <c r="L48"/>
  <c r="J48"/>
  <c r="H48"/>
  <c r="F48"/>
  <c r="O47"/>
  <c r="M47"/>
  <c r="K47"/>
  <c r="I47"/>
  <c r="G47"/>
  <c r="E47"/>
  <c r="N46"/>
  <c r="L46"/>
  <c r="J46"/>
  <c r="H46"/>
  <c r="F46"/>
  <c r="D46"/>
  <c r="O45"/>
  <c r="M45"/>
  <c r="K45"/>
  <c r="E46"/>
  <c r="J45"/>
  <c r="O55"/>
  <c r="K55"/>
  <c r="G55"/>
  <c r="E55"/>
  <c r="B30"/>
  <c r="B40"/>
  <c r="B37"/>
  <c r="B35"/>
  <c r="B33"/>
  <c r="B31"/>
  <c r="N38"/>
  <c r="L38"/>
  <c r="J38"/>
  <c r="H38"/>
  <c r="F38"/>
  <c r="D38"/>
  <c r="O37"/>
  <c r="M37"/>
  <c r="K37"/>
  <c r="I37"/>
  <c r="G37"/>
  <c r="E37"/>
  <c r="C37"/>
  <c r="N36"/>
  <c r="L36"/>
  <c r="J36"/>
  <c r="H36"/>
  <c r="F36"/>
  <c r="D36"/>
  <c r="O35"/>
  <c r="M35"/>
  <c r="K35"/>
  <c r="I35"/>
  <c r="G35"/>
  <c r="E35"/>
  <c r="C35"/>
  <c r="N34"/>
  <c r="L34"/>
  <c r="J34"/>
  <c r="H34"/>
  <c r="F34"/>
  <c r="D34"/>
  <c r="O33"/>
  <c r="M33"/>
  <c r="K33"/>
  <c r="I33"/>
  <c r="G33"/>
  <c r="E33"/>
  <c r="C33"/>
  <c r="N32"/>
  <c r="L32"/>
  <c r="J32"/>
  <c r="H32"/>
  <c r="F32"/>
  <c r="D32"/>
  <c r="O31"/>
  <c r="M31"/>
  <c r="K31"/>
  <c r="I31"/>
  <c r="G31"/>
  <c r="E31"/>
  <c r="C31"/>
  <c r="N30"/>
  <c r="L30"/>
  <c r="J30"/>
  <c r="H30"/>
  <c r="F30"/>
  <c r="D30"/>
  <c r="C55"/>
  <c r="N27"/>
  <c r="N43"/>
  <c r="L27"/>
  <c r="L43"/>
  <c r="J27"/>
  <c r="J43"/>
  <c r="H27"/>
  <c r="H43"/>
  <c r="F27"/>
  <c r="F43"/>
  <c r="D27"/>
  <c r="D43"/>
  <c r="C53"/>
  <c r="C51"/>
  <c r="C49"/>
  <c r="C47"/>
  <c r="B38"/>
  <c r="B36"/>
  <c r="B34"/>
  <c r="B32"/>
  <c r="O38"/>
  <c r="M38"/>
  <c r="K38"/>
  <c r="I38"/>
  <c r="G38"/>
  <c r="E38"/>
  <c r="C38"/>
  <c r="N37"/>
  <c r="L37"/>
  <c r="J37"/>
  <c r="H37"/>
  <c r="F37"/>
  <c r="D37"/>
  <c r="O36"/>
  <c r="M36"/>
  <c r="K36"/>
  <c r="I36"/>
  <c r="G36"/>
  <c r="E36"/>
  <c r="C36"/>
  <c r="N35"/>
  <c r="L35"/>
  <c r="J35"/>
  <c r="H35"/>
  <c r="F35"/>
  <c r="D35"/>
  <c r="O34"/>
  <c r="M34"/>
  <c r="K34"/>
  <c r="I34"/>
  <c r="G34"/>
  <c r="E34"/>
  <c r="C34"/>
  <c r="N33"/>
  <c r="L33"/>
  <c r="J33"/>
  <c r="H33"/>
  <c r="F33"/>
  <c r="D33"/>
  <c r="O32"/>
  <c r="M32"/>
  <c r="K32"/>
  <c r="I32"/>
  <c r="G32"/>
  <c r="E32"/>
  <c r="C32"/>
  <c r="O30"/>
  <c r="O40"/>
  <c r="M30"/>
  <c r="M40"/>
  <c r="K30"/>
  <c r="K40"/>
  <c r="I30"/>
  <c r="I40"/>
  <c r="G30"/>
  <c r="G40"/>
  <c r="E30"/>
  <c r="E40"/>
  <c r="C30"/>
  <c r="C40"/>
  <c r="N55"/>
  <c r="L55"/>
  <c r="J55"/>
  <c r="H55"/>
  <c r="F55"/>
  <c r="D55"/>
  <c r="N53"/>
  <c r="L53"/>
  <c r="J53"/>
  <c r="H53"/>
  <c r="F53"/>
  <c r="D53"/>
  <c r="O52"/>
  <c r="M52"/>
  <c r="K52"/>
  <c r="N51"/>
  <c r="L51"/>
  <c r="J51"/>
  <c r="H51"/>
  <c r="F51"/>
  <c r="D51"/>
  <c r="O50"/>
  <c r="M50"/>
  <c r="K50"/>
  <c r="I50"/>
  <c r="G50"/>
  <c r="E50"/>
  <c r="N49"/>
  <c r="L49"/>
  <c r="J49"/>
  <c r="H49"/>
  <c r="F49"/>
  <c r="D49"/>
  <c r="O48"/>
  <c r="M48"/>
  <c r="K48"/>
  <c r="I48"/>
  <c r="G48"/>
  <c r="E48"/>
  <c r="N47"/>
  <c r="L47"/>
  <c r="J47"/>
  <c r="H47"/>
  <c r="F47"/>
  <c r="D47"/>
  <c r="O46"/>
  <c r="M46"/>
  <c r="K46"/>
  <c r="I46"/>
  <c r="G46"/>
  <c r="C46"/>
  <c r="M55"/>
  <c r="I55"/>
  <c r="I27" i="4"/>
  <c r="K27"/>
  <c r="M27"/>
  <c r="O27"/>
  <c r="J30"/>
  <c r="L30"/>
  <c r="N30"/>
  <c r="J32"/>
  <c r="L32"/>
  <c r="N32"/>
  <c r="I33"/>
  <c r="K33"/>
  <c r="M33"/>
  <c r="O33"/>
  <c r="J34"/>
  <c r="L34"/>
  <c r="N34"/>
  <c r="I35"/>
  <c r="K35"/>
  <c r="M35"/>
  <c r="O35"/>
  <c r="J36"/>
  <c r="L36"/>
  <c r="N36"/>
  <c r="I37"/>
  <c r="K37"/>
  <c r="M37"/>
  <c r="O37"/>
  <c r="J38"/>
  <c r="L38"/>
  <c r="N38"/>
  <c r="J27"/>
  <c r="L27"/>
  <c r="N27"/>
  <c r="I30"/>
  <c r="K30"/>
  <c r="M30"/>
  <c r="O30"/>
  <c r="I32"/>
  <c r="K32"/>
  <c r="M32"/>
  <c r="O32"/>
  <c r="J33"/>
  <c r="L33"/>
  <c r="N33"/>
  <c r="I34"/>
  <c r="K34"/>
  <c r="M34"/>
  <c r="O34"/>
  <c r="J35"/>
  <c r="L35"/>
  <c r="N35"/>
  <c r="I36"/>
  <c r="K36"/>
  <c r="M36"/>
  <c r="O36"/>
  <c r="D27"/>
  <c r="F27"/>
  <c r="H27"/>
  <c r="C30"/>
  <c r="E30"/>
  <c r="G30"/>
  <c r="C32"/>
  <c r="E32"/>
  <c r="G32"/>
  <c r="D33"/>
  <c r="F33"/>
  <c r="H33"/>
  <c r="C34"/>
  <c r="E34"/>
  <c r="G34"/>
  <c r="D35"/>
  <c r="F35"/>
  <c r="H35"/>
  <c r="C36"/>
  <c r="E36"/>
  <c r="G36"/>
  <c r="D37"/>
  <c r="F37"/>
  <c r="H37"/>
  <c r="C38"/>
  <c r="E38"/>
  <c r="G38"/>
  <c r="C27"/>
  <c r="E27"/>
  <c r="G27"/>
  <c r="D30"/>
  <c r="F30"/>
  <c r="F40"/>
  <c r="H30"/>
  <c r="D32"/>
  <c r="F32"/>
  <c r="H32"/>
  <c r="C33"/>
  <c r="E33"/>
  <c r="G33"/>
  <c r="D34"/>
  <c r="F34"/>
  <c r="H34"/>
  <c r="C35"/>
  <c r="E35"/>
  <c r="G35"/>
  <c r="D36"/>
  <c r="F36"/>
  <c r="H36"/>
  <c r="B27"/>
  <c r="B43"/>
  <c r="B30"/>
  <c r="B32"/>
  <c r="B33"/>
  <c r="B34"/>
  <c r="B35"/>
  <c r="B36"/>
  <c r="B37"/>
  <c r="C27" i="3"/>
  <c r="E27"/>
  <c r="G27"/>
  <c r="D30"/>
  <c r="F30"/>
  <c r="H30"/>
  <c r="C31"/>
  <c r="E31"/>
  <c r="G31"/>
  <c r="D32"/>
  <c r="F32"/>
  <c r="H32"/>
  <c r="C33"/>
  <c r="E33"/>
  <c r="G33"/>
  <c r="D34"/>
  <c r="F34"/>
  <c r="H34"/>
  <c r="C35"/>
  <c r="E35"/>
  <c r="G35"/>
  <c r="D36"/>
  <c r="F36"/>
  <c r="H36"/>
  <c r="C37"/>
  <c r="E37"/>
  <c r="G37"/>
  <c r="D38"/>
  <c r="F38"/>
  <c r="H38"/>
  <c r="D27"/>
  <c r="F27"/>
  <c r="H27"/>
  <c r="I54"/>
  <c r="C30"/>
  <c r="E30"/>
  <c r="G30"/>
  <c r="D31"/>
  <c r="F31"/>
  <c r="H31"/>
  <c r="C32"/>
  <c r="E32"/>
  <c r="G32"/>
  <c r="D33"/>
  <c r="F33"/>
  <c r="H33"/>
  <c r="C34"/>
  <c r="E34"/>
  <c r="G34"/>
  <c r="D35"/>
  <c r="F35"/>
  <c r="H35"/>
  <c r="C36"/>
  <c r="E36"/>
  <c r="G36"/>
  <c r="B27"/>
  <c r="B30"/>
  <c r="B31"/>
  <c r="B32"/>
  <c r="B33"/>
  <c r="B34"/>
  <c r="B35"/>
  <c r="B36"/>
  <c r="B37"/>
  <c r="D27" i="2"/>
  <c r="F27"/>
  <c r="H27"/>
  <c r="D30"/>
  <c r="F30"/>
  <c r="H30"/>
  <c r="C31"/>
  <c r="E31"/>
  <c r="G31"/>
  <c r="D32"/>
  <c r="F32"/>
  <c r="H32"/>
  <c r="C33"/>
  <c r="E33"/>
  <c r="G33"/>
  <c r="D34"/>
  <c r="F34"/>
  <c r="H34"/>
  <c r="C35"/>
  <c r="E35"/>
  <c r="G35"/>
  <c r="D36"/>
  <c r="F36"/>
  <c r="H36"/>
  <c r="C37"/>
  <c r="E37"/>
  <c r="G37"/>
  <c r="D38"/>
  <c r="F38"/>
  <c r="H38"/>
  <c r="E27"/>
  <c r="G27"/>
  <c r="C30"/>
  <c r="E30"/>
  <c r="G30"/>
  <c r="D31"/>
  <c r="F31"/>
  <c r="H31"/>
  <c r="C32"/>
  <c r="E32"/>
  <c r="G32"/>
  <c r="D33"/>
  <c r="F33"/>
  <c r="H33"/>
  <c r="C34"/>
  <c r="E34"/>
  <c r="G34"/>
  <c r="D35"/>
  <c r="F35"/>
  <c r="H35"/>
  <c r="C36"/>
  <c r="E36"/>
  <c r="G36"/>
  <c r="B27"/>
  <c r="B30"/>
  <c r="B31"/>
  <c r="B32"/>
  <c r="B33"/>
  <c r="B34"/>
  <c r="B35"/>
  <c r="B36"/>
  <c r="B37"/>
  <c r="C22"/>
  <c r="C49"/>
  <c r="C24"/>
  <c r="C51"/>
  <c r="C25"/>
  <c r="C26"/>
  <c r="C53"/>
  <c r="C27"/>
  <c r="C54"/>
  <c r="C28"/>
  <c r="C55"/>
  <c r="B40" i="4"/>
  <c r="E43"/>
  <c r="E54"/>
  <c r="F43"/>
  <c r="F54"/>
  <c r="L43"/>
  <c r="L54"/>
  <c r="M43"/>
  <c r="M54"/>
  <c r="I43"/>
  <c r="I54"/>
  <c r="G43"/>
  <c r="G54"/>
  <c r="C43"/>
  <c r="C54"/>
  <c r="H43"/>
  <c r="H54"/>
  <c r="D43"/>
  <c r="D54"/>
  <c r="N43"/>
  <c r="N54"/>
  <c r="J43"/>
  <c r="J54"/>
  <c r="O43"/>
  <c r="O54"/>
  <c r="K43"/>
  <c r="K54"/>
  <c r="F54" i="3"/>
  <c r="E54"/>
  <c r="H54"/>
  <c r="D54"/>
  <c r="G54"/>
  <c r="C54"/>
  <c r="E54" i="2"/>
  <c r="H54"/>
  <c r="D54"/>
  <c r="G54"/>
  <c r="F54"/>
  <c r="I54"/>
  <c r="D55"/>
  <c r="D51"/>
  <c r="D49"/>
  <c r="D53"/>
  <c r="M40" i="4"/>
  <c r="I40"/>
  <c r="N40"/>
  <c r="J40"/>
  <c r="O40"/>
  <c r="K40"/>
  <c r="L40"/>
  <c r="H40"/>
  <c r="D40"/>
  <c r="G40"/>
  <c r="C40"/>
  <c r="E40"/>
  <c r="B27" i="1"/>
  <c r="B43"/>
  <c r="O27"/>
  <c r="N31"/>
  <c r="N40"/>
  <c r="M27"/>
  <c r="L31"/>
  <c r="L40"/>
  <c r="K27"/>
  <c r="J31"/>
  <c r="J40"/>
  <c r="I27"/>
  <c r="H31"/>
  <c r="H40"/>
  <c r="G27"/>
  <c r="F31"/>
  <c r="F40"/>
  <c r="E27"/>
  <c r="D31"/>
  <c r="D40"/>
  <c r="C27"/>
  <c r="D54"/>
  <c r="E43"/>
  <c r="F54"/>
  <c r="E54"/>
  <c r="G43"/>
  <c r="G54"/>
  <c r="H54"/>
  <c r="J54"/>
  <c r="I43"/>
  <c r="I54"/>
  <c r="L54"/>
  <c r="K54"/>
  <c r="K43"/>
  <c r="M54"/>
  <c r="M43"/>
  <c r="N54"/>
  <c r="O43"/>
  <c r="O54"/>
  <c r="C54"/>
  <c r="C43"/>
</calcChain>
</file>

<file path=xl/sharedStrings.xml><?xml version="1.0" encoding="utf-8"?>
<sst xmlns="http://schemas.openxmlformats.org/spreadsheetml/2006/main" count="868" uniqueCount="395">
  <si>
    <t>Rio Grande do Sul</t>
  </si>
  <si>
    <t>Bagé</t>
  </si>
  <si>
    <t>Caçapava do Sul</t>
  </si>
  <si>
    <t>Candiota</t>
  </si>
  <si>
    <t>Dom Pedrito</t>
  </si>
  <si>
    <t>Hulha Negra</t>
  </si>
  <si>
    <t>Lavras do Sul</t>
  </si>
  <si>
    <t>Pinheiro Machado</t>
  </si>
  <si>
    <t>Aceguá</t>
  </si>
  <si>
    <t>Pedras Altas</t>
  </si>
  <si>
    <t>Campanha Ampliada</t>
  </si>
  <si>
    <t>Território</t>
  </si>
  <si>
    <t>Indexadores para R$ 1000 de 2007</t>
  </si>
  <si>
    <t>Indexadores para Mil R$ de 2007</t>
  </si>
  <si>
    <t>ANO</t>
  </si>
  <si>
    <t>Cr$ milhões</t>
  </si>
  <si>
    <t>Cr$ mil</t>
  </si>
  <si>
    <t>R$</t>
  </si>
  <si>
    <t>R$ mil</t>
  </si>
  <si>
    <t xml:space="preserve">QUADRO 3: </t>
  </si>
  <si>
    <t>QUADRO 4:</t>
  </si>
  <si>
    <t xml:space="preserve">QUADRO 4:               TAXA GEOMÉTRICA ANUALIZADA DE CRESCIMENTO DO VAB INDUSTRIAL (EM RELAÇÃO AO ANO DA COLUNA ANTERIOR) </t>
  </si>
  <si>
    <t xml:space="preserve">QUADRO 4:               TAXA GEOMÉTRICA ANUALIZADA DE CRESCIMENTO DO VAB DOS SERVIÇOS (EM RELAÇÃO AO ANO DA COLUNA ANTERIOR) </t>
  </si>
  <si>
    <t xml:space="preserve">QUADRO 4:               TAXA GEOMÉTRICA ANUALIZADA DE CRESCIMENTO DO VAB TOTAL (EM RELAÇÃO AO ANO DA COLUNA ANTERIOR) </t>
  </si>
  <si>
    <t xml:space="preserve">QUADRO 1:       VAB TOTAL A PREÇOS CORRENTES      VAB TOTAL A PREÇOS CORRENTES      VAB TOTAL A PREÇOS CORRENTES    VAB TOTAL A PREÇOS CORRENTES          </t>
  </si>
  <si>
    <t xml:space="preserve">QUADRO 2:     VAB TOTAL EM MIL REAIS DE 2007    VAB TOTAL EM MIL REAIS DE 2007    VAB TOTAL EM MIL REAIS DE 2007     VAB TOTAL EM MIL REAIS DE 2007 </t>
  </si>
  <si>
    <t>QUADRO 2:    VAB DOS SERVIÇOS EM MIL REAIS DE 2007    VAB DOS SERVIÇOS EM MIL REAIS DE 2007    VAB DOS SERVIÇOS EM MIL REAIS DE 2007</t>
  </si>
  <si>
    <t xml:space="preserve">QUADRO 1:   VAB INDUSTRIAL A PREÇOS CORRENTES     VAB INDUSTRIAL A PREÇOS CORRENTES      VAB INDUSTRIAL A PREÇOS CORRENTES      </t>
  </si>
  <si>
    <t>QUADRO 2:   VAB INDUSTRIAL EM MIL REAIS DE 2007    VAB INDUSTRIAL EM MIL REAIS DE 2007    VAB INDUSTRIAL EM MIL REAIS DE 2007</t>
  </si>
  <si>
    <t xml:space="preserve">QUADRO 4:               TAXA GEOMÉTRICA ANUALIZADA DE CRESCIMENTO DO VAB AGROPECUÁRIO (EM RELAÇÃO AO ANO DA COLUNA ANTERIOR) </t>
  </si>
  <si>
    <t xml:space="preserve">QUADRO 2:        EM MIL REAIS DE 2007 VAB AGROPECUÁRIO EM MIL  REAIS DE 2007    VAB AGROPECUÁRIO EM MIL REAIS DE 2007   </t>
  </si>
  <si>
    <t xml:space="preserve">QUADRO 1:     VAB AGROPECUÁRIO A PREÇOS CORRENTES       VAB AGROPECUÁRIO A PREÇOS CORRENTES      VAB A PREÇOS CORRENTES      </t>
  </si>
  <si>
    <t xml:space="preserve">QUADRO 1:    A PREÇOS CORRENTES      VAB DOS SERVIÇOS A PREÇOS CORRENTES      VAB DOS SERVIÇOS A PREÇOS CORRENTES     VAB DOS SERVIÇOS </t>
  </si>
  <si>
    <t>CamAmpl / RS</t>
  </si>
  <si>
    <t>AMC Bagé-PM / CampAmpl</t>
  </si>
  <si>
    <t>AMC Bagé-PM / RS</t>
  </si>
  <si>
    <t>Bagé / RS</t>
  </si>
  <si>
    <t>QUADRO 3:   PARTICIPAÇÃO DO VAB SERVIÇOS DOS MUNICÍPIO E DA  ÁREA MÍNIMA COMPARÁVEL BAGÉ/HULHA NEGRA/CANDIOTA/PINHEIRO MACHADO/ACEGUÁ NO VAB SERVIÇOS DA CAMPANHA AMPLIADA E PARTICIPAÇÃO DE BAGÉ, DA AMC E DA CAMPLIADA NO VAB SERVIÇOS DO RS</t>
  </si>
  <si>
    <t>QUADRO 3:   PARTICIPAÇÃO DO VAB TOTAL DOS MUNICÍPIOS E DA  ÁREA MÍNIMA COMPARÁVEL BAGÉ/HULHA NEGRA/CANDIOTA/PINHEIRO MACHADO/ACEGUÁ NO VAB TOTAL DA CAMPANHA AMPLIADA E PARTICIPAÇÃO DE BAGÉ, DA AMC E DA CAMPLIADA NO VAB TOTAL DO RS</t>
  </si>
  <si>
    <t>QUADRO 3:   PARTICIPAÇÃO DO VAB AGROPECUÁRIO DOS MUNICÍPIOS E DA  ÁREA MÍNIMA COMPARÁVEL BAGÉ/HULHA NEGRA/CANDIOTA/PINHEIRO MACHADO/ACEGUÁ NO VAB AGROPECUÁRIO DA CAMPANHA AMPLIADA E PARTICIPAÇÃO DE BAGÉ, DA AMC E DA CAMPLIADA NO VAB AGROPECUÁRIO DO RS</t>
  </si>
  <si>
    <t>QUADRO 3:   PARTICIPAÇÃO DO VAB INDUSTRIAL DOS MUNICÍPIO E DA  ÁREA MÍNIMA COMPARÁVEL BAGÉ/HULHA NEGRA/CANDIOTA/PINHEIRO MACHADO/ACEGUÁ NO VAB INDUSTRIAL DA CAMPANHA AMPLIADA E PARTICIPAÇÃO DE BAGÉ, DA AMC E DA CAMPLIADA NO VAB INDUSTRIAL DO RS</t>
  </si>
  <si>
    <t>Bagé / CampAmpl</t>
  </si>
  <si>
    <t>AGRBACA</t>
  </si>
  <si>
    <t>AGRAMCCA</t>
  </si>
  <si>
    <t>AGRBARS</t>
  </si>
  <si>
    <t>AGRAMCRS</t>
  </si>
  <si>
    <t>AGRCARS</t>
  </si>
  <si>
    <t>INDBACA</t>
  </si>
  <si>
    <t>INDAMCCA</t>
  </si>
  <si>
    <t>INDBARS</t>
  </si>
  <si>
    <t>INDAMCRS</t>
  </si>
  <si>
    <t>INDCARS</t>
  </si>
  <si>
    <t>SERBACA</t>
  </si>
  <si>
    <t>SERAMCCA</t>
  </si>
  <si>
    <t>SERBARS</t>
  </si>
  <si>
    <t>SERAMCRS</t>
  </si>
  <si>
    <t>SERCARS</t>
  </si>
  <si>
    <t>TOTBACA</t>
  </si>
  <si>
    <t>TOTAMCCA</t>
  </si>
  <si>
    <t>TOTBARS</t>
  </si>
  <si>
    <t>TOTAMCRS</t>
  </si>
  <si>
    <t>TOTCARS</t>
  </si>
  <si>
    <t>EVOLUÇÃO DA PARTICIPAÇÃO DO VALOR AGREGADO BRUTO</t>
  </si>
  <si>
    <t xml:space="preserve"> AGROPECUÁRIO</t>
  </si>
  <si>
    <t>INDUSTRIAL</t>
  </si>
  <si>
    <t>DOS SERVIÇOS</t>
  </si>
  <si>
    <t>TOTAL</t>
  </si>
  <si>
    <t>de</t>
  </si>
  <si>
    <t>na</t>
  </si>
  <si>
    <t>Cam Am</t>
  </si>
  <si>
    <t>RS</t>
  </si>
  <si>
    <t>AMC-BP</t>
  </si>
  <si>
    <t xml:space="preserve">CORREL </t>
  </si>
  <si>
    <t>Correlação</t>
  </si>
  <si>
    <t>Significância</t>
  </si>
  <si>
    <r>
      <rPr>
        <b/>
        <sz val="11"/>
        <color indexed="36"/>
        <rFont val="Times New Roman"/>
        <family val="1"/>
      </rPr>
      <t>,925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</si>
  <si>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,847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</si>
  <si>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,547</t>
    </r>
    <r>
      <rPr>
        <b/>
        <vertAlign val="superscript"/>
        <sz val="11"/>
        <color indexed="36"/>
        <rFont val="Times New Roman"/>
        <family val="1"/>
      </rPr>
      <t>*</t>
    </r>
  </si>
  <si>
    <r>
      <rPr>
        <b/>
        <sz val="11"/>
        <color indexed="36"/>
        <rFont val="Times New Roman"/>
        <family val="1"/>
      </rPr>
      <t>,765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</si>
  <si>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,669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</si>
  <si>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,772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</si>
  <si>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,836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</si>
  <si>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,640</t>
    </r>
    <r>
      <rPr>
        <b/>
        <vertAlign val="superscript"/>
        <sz val="11"/>
        <color indexed="36"/>
        <rFont val="Times New Roman"/>
        <family val="1"/>
      </rPr>
      <t>*</t>
    </r>
  </si>
  <si>
    <r>
      <rPr>
        <b/>
        <sz val="11"/>
        <color indexed="36"/>
        <rFont val="Times New Roman"/>
        <family val="1"/>
      </rPr>
      <t>,602</t>
    </r>
    <r>
      <rPr>
        <b/>
        <vertAlign val="superscript"/>
        <sz val="11"/>
        <color indexed="36"/>
        <rFont val="Times New Roman"/>
        <family val="1"/>
      </rPr>
      <t>*</t>
    </r>
  </si>
  <si>
    <r>
      <rPr>
        <b/>
        <sz val="11"/>
        <color indexed="36"/>
        <rFont val="Times New Roman"/>
        <family val="1"/>
      </rPr>
      <t>,598</t>
    </r>
    <r>
      <rPr>
        <b/>
        <vertAlign val="superscript"/>
        <sz val="11"/>
        <color indexed="36"/>
        <rFont val="Times New Roman"/>
        <family val="1"/>
      </rPr>
      <t>*</t>
    </r>
  </si>
  <si>
    <r>
      <rPr>
        <b/>
        <sz val="11"/>
        <color indexed="36"/>
        <rFont val="Times New Roman"/>
        <family val="1"/>
      </rPr>
      <t>,610</t>
    </r>
    <r>
      <rPr>
        <b/>
        <vertAlign val="superscript"/>
        <sz val="11"/>
        <color indexed="36"/>
        <rFont val="Times New Roman"/>
        <family val="1"/>
      </rPr>
      <t>*</t>
    </r>
  </si>
  <si>
    <r>
      <rPr>
        <b/>
        <sz val="11"/>
        <color indexed="36"/>
        <rFont val="Times New Roman"/>
        <family val="1"/>
      </rPr>
      <t>,581</t>
    </r>
    <r>
      <rPr>
        <b/>
        <vertAlign val="superscript"/>
        <sz val="11"/>
        <color indexed="36"/>
        <rFont val="Times New Roman"/>
        <family val="1"/>
      </rPr>
      <t>*</t>
    </r>
  </si>
  <si>
    <r>
      <rPr>
        <b/>
        <sz val="11"/>
        <color indexed="36"/>
        <rFont val="Times New Roman"/>
        <family val="1"/>
      </rPr>
      <t>,584</t>
    </r>
    <r>
      <rPr>
        <b/>
        <vertAlign val="superscript"/>
        <sz val="11"/>
        <color indexed="3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</si>
  <si>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-,576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</si>
  <si>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,699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</si>
  <si>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,925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</si>
  <si>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,726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</si>
  <si>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,654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</si>
  <si>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,847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</si>
  <si>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,547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</si>
  <si>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,765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</si>
  <si>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,669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</si>
  <si>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,853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</si>
  <si>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,874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</si>
  <si>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,692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</si>
  <si>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,797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</si>
  <si>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,772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</si>
  <si>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,704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</si>
  <si>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,543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</si>
  <si>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,836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</si>
  <si>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,640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</si>
  <si>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,602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</si>
  <si>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,598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</si>
  <si>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,610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</si>
  <si>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,953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</si>
  <si>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,696</t>
    </r>
    <r>
      <rPr>
        <b/>
        <vertAlign val="superscript"/>
        <sz val="11"/>
        <color indexed="56"/>
        <rFont val="Times New Roman"/>
        <family val="1"/>
      </rPr>
      <t>**</t>
    </r>
  </si>
  <si>
    <r>
      <rPr>
        <b/>
        <sz val="11"/>
        <color indexed="56"/>
        <rFont val="Times New Roman"/>
        <family val="1"/>
      </rPr>
      <t>,580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</si>
  <si>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,581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</si>
  <si>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,578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</si>
  <si>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,584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</si>
  <si>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-,569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</si>
  <si>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56"/>
        <rFont val="Times New Roman"/>
        <family val="1"/>
      </rPr>
      <t>-,599</t>
    </r>
    <r>
      <rPr>
        <b/>
        <vertAlign val="superscript"/>
        <sz val="11"/>
        <color indexed="56"/>
        <rFont val="Times New Roman"/>
        <family val="1"/>
      </rPr>
      <t>*</t>
    </r>
  </si>
  <si>
    <r>
      <rPr>
        <b/>
        <sz val="11"/>
        <color indexed="19"/>
        <rFont val="Times New Roman"/>
        <family val="1"/>
      </rPr>
      <t>-,954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</si>
  <si>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,965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</si>
  <si>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,940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</si>
  <si>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,953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</si>
  <si>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,954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</si>
  <si>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,924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</si>
  <si>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,814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</si>
  <si>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,921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</si>
  <si>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,804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</si>
  <si>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,784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</si>
  <si>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-,909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</si>
  <si>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,931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</si>
  <si>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,596</t>
    </r>
    <r>
      <rPr>
        <b/>
        <vertAlign val="superscript"/>
        <sz val="11"/>
        <color indexed="19"/>
        <rFont val="Times New Roman"/>
        <family val="1"/>
      </rPr>
      <t>*</t>
    </r>
  </si>
  <si>
    <r>
      <rPr>
        <b/>
        <sz val="11"/>
        <color indexed="19"/>
        <rFont val="Times New Roman"/>
        <family val="1"/>
      </rPr>
      <t>,913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</si>
  <si>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,919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</si>
  <si>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,876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</si>
  <si>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,801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</si>
  <si>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,891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</si>
  <si>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,821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</si>
  <si>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,746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</si>
  <si>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-,940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</si>
  <si>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,743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</si>
  <si>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,927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</si>
  <si>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,915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</si>
  <si>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,887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</si>
  <si>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,717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</si>
  <si>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,930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</si>
  <si>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,925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</si>
  <si>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,906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</si>
  <si>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-,542</t>
    </r>
    <r>
      <rPr>
        <b/>
        <vertAlign val="superscript"/>
        <sz val="11"/>
        <color indexed="19"/>
        <rFont val="Times New Roman"/>
        <family val="1"/>
      </rPr>
      <t>*</t>
    </r>
  </si>
  <si>
    <r>
      <rPr>
        <b/>
        <sz val="11"/>
        <color indexed="19"/>
        <rFont val="Times New Roman"/>
        <family val="1"/>
      </rPr>
      <t>,844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</si>
  <si>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9"/>
        <rFont val="Times New Roman"/>
        <family val="1"/>
      </rPr>
      <t>,736</t>
    </r>
    <r>
      <rPr>
        <b/>
        <vertAlign val="superscript"/>
        <sz val="11"/>
        <color indexed="19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</si>
  <si>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-,954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</si>
  <si>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-,909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</si>
  <si>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-,940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</si>
  <si>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-,542</t>
    </r>
    <r>
      <rPr>
        <b/>
        <vertAlign val="superscript"/>
        <sz val="11"/>
        <color indexed="10"/>
        <rFont val="Times New Roman"/>
        <family val="1"/>
      </rPr>
      <t>*</t>
    </r>
  </si>
  <si>
    <r>
      <rPr>
        <b/>
        <sz val="11"/>
        <color indexed="10"/>
        <rFont val="Times New Roman"/>
        <family val="1"/>
      </rPr>
      <t>-,576</t>
    </r>
    <r>
      <rPr>
        <b/>
        <vertAlign val="superscript"/>
        <sz val="11"/>
        <color indexed="10"/>
        <rFont val="Times New Roman"/>
        <family val="1"/>
      </rPr>
      <t>*</t>
    </r>
  </si>
  <si>
    <r>
      <rPr>
        <b/>
        <sz val="11"/>
        <color indexed="10"/>
        <rFont val="Times New Roman"/>
        <family val="1"/>
      </rPr>
      <t>,566</t>
    </r>
    <r>
      <rPr>
        <b/>
        <vertAlign val="superscript"/>
        <sz val="11"/>
        <color indexed="10"/>
        <rFont val="Times New Roman"/>
        <family val="1"/>
      </rPr>
      <t>*</t>
    </r>
  </si>
  <si>
    <r>
      <rPr>
        <b/>
        <sz val="11"/>
        <color indexed="10"/>
        <rFont val="Times New Roman"/>
        <family val="1"/>
      </rPr>
      <t>-,980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</si>
  <si>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-,961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</si>
  <si>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-,944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</si>
  <si>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-,771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</si>
  <si>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-,952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</si>
  <si>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-,874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</si>
  <si>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10"/>
        <rFont val="Times New Roman"/>
        <family val="1"/>
      </rPr>
      <t>-,879</t>
    </r>
    <r>
      <rPr>
        <b/>
        <vertAlign val="superscript"/>
        <sz val="11"/>
        <color indexed="10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</si>
  <si>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,726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</si>
  <si>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,797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</si>
  <si>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,836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</si>
  <si>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,696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</si>
  <si>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,578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</si>
  <si>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,571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</si>
  <si>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,584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</si>
  <si>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,804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</si>
  <si>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,566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</si>
  <si>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,580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</si>
  <si>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-,568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</si>
  <si>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-,657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</si>
  <si>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-,738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</si>
  <si>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,698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</si>
  <si>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-,616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</si>
  <si>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-,980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</si>
  <si>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,953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</si>
  <si>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,913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</si>
  <si>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,927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</si>
  <si>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,654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</si>
  <si>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,974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</si>
  <si>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,956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</si>
  <si>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,838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</si>
  <si>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,972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</si>
  <si>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,866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</si>
  <si>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-,961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</si>
  <si>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,954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</si>
  <si>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,919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</si>
  <si>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,915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</si>
  <si>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-,569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</si>
  <si>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,994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</si>
  <si>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,739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</si>
  <si>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,901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</si>
  <si>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,795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</si>
  <si>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,829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</si>
  <si>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-,944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</si>
  <si>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,924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</si>
  <si>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,876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</si>
  <si>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,887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</si>
  <si>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-,599</t>
    </r>
    <r>
      <rPr>
        <b/>
        <vertAlign val="superscript"/>
        <sz val="11"/>
        <color indexed="59"/>
        <rFont val="Times New Roman"/>
        <family val="1"/>
      </rPr>
      <t>*</t>
    </r>
  </si>
  <si>
    <r>
      <rPr>
        <b/>
        <sz val="11"/>
        <color indexed="59"/>
        <rFont val="Times New Roman"/>
        <family val="1"/>
      </rPr>
      <t>,685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</si>
  <si>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,871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</si>
  <si>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,764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</si>
  <si>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59"/>
        <rFont val="Times New Roman"/>
        <family val="1"/>
      </rPr>
      <t>,834</t>
    </r>
    <r>
      <rPr>
        <b/>
        <vertAlign val="superscript"/>
        <sz val="11"/>
        <color indexed="59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</si>
  <si>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-,771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</si>
  <si>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,814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</si>
  <si>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,801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</si>
  <si>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,717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</si>
  <si>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,838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</si>
  <si>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,739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</si>
  <si>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,685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</si>
  <si>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,881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</si>
  <si>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,694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</si>
  <si>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,804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</si>
  <si>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,698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</si>
  <si>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-,952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</si>
  <si>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,921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</si>
  <si>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,891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</si>
  <si>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,930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</si>
  <si>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,596</t>
    </r>
    <r>
      <rPr>
        <b/>
        <vertAlign val="superscript"/>
        <sz val="11"/>
        <color indexed="36"/>
        <rFont val="Times New Roman"/>
        <family val="1"/>
      </rPr>
      <t>*</t>
    </r>
  </si>
  <si>
    <r>
      <rPr>
        <b/>
        <sz val="11"/>
        <color indexed="36"/>
        <rFont val="Times New Roman"/>
        <family val="1"/>
      </rPr>
      <t>,972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</si>
  <si>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,901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</si>
  <si>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,871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</si>
  <si>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,928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</si>
  <si>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,834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</si>
  <si>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-,874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</si>
  <si>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,821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</si>
  <si>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,866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</si>
  <si>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,795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</si>
  <si>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,764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</si>
  <si>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,915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</si>
  <si>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-,879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</si>
  <si>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,784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</si>
  <si>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,746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</si>
  <si>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,906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</si>
  <si>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,736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</si>
  <si>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36"/>
        <rFont val="Times New Roman"/>
        <family val="1"/>
      </rPr>
      <t>-,616</t>
    </r>
    <r>
      <rPr>
        <b/>
        <vertAlign val="superscript"/>
        <sz val="11"/>
        <color indexed="36"/>
        <rFont val="Times New Roman"/>
        <family val="1"/>
      </rPr>
      <t>*</t>
    </r>
  </si>
  <si>
    <r>
      <rPr>
        <b/>
        <sz val="11"/>
        <color indexed="36"/>
        <rFont val="Times New Roman"/>
        <family val="1"/>
      </rPr>
      <t>,829</t>
    </r>
    <r>
      <rPr>
        <b/>
        <vertAlign val="superscript"/>
        <sz val="11"/>
        <color indexed="36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</si>
  <si>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-,954</t>
    </r>
    <r>
      <rPr>
        <b/>
        <vertAlign val="superscript"/>
        <sz val="11"/>
        <color indexed="8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</si>
  <si>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-,909</t>
    </r>
    <r>
      <rPr>
        <b/>
        <vertAlign val="superscript"/>
        <sz val="11"/>
        <color indexed="8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</si>
  <si>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-,940</t>
    </r>
    <r>
      <rPr>
        <b/>
        <vertAlign val="superscript"/>
        <sz val="11"/>
        <color indexed="8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</si>
  <si>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-,542</t>
    </r>
    <r>
      <rPr>
        <b/>
        <vertAlign val="superscript"/>
        <sz val="11"/>
        <color indexed="8"/>
        <rFont val="Times New Roman"/>
        <family val="1"/>
      </rPr>
      <t>*</t>
    </r>
  </si>
  <si>
    <r>
      <rPr>
        <b/>
        <sz val="11"/>
        <color indexed="8"/>
        <rFont val="Times New Roman"/>
        <family val="1"/>
      </rPr>
      <t>-,576</t>
    </r>
    <r>
      <rPr>
        <b/>
        <vertAlign val="superscript"/>
        <sz val="11"/>
        <color indexed="8"/>
        <rFont val="Times New Roman"/>
        <family val="1"/>
      </rPr>
      <t>*</t>
    </r>
  </si>
  <si>
    <r>
      <rPr>
        <b/>
        <sz val="11"/>
        <color indexed="8"/>
        <rFont val="Times New Roman"/>
        <family val="1"/>
      </rPr>
      <t>,566</t>
    </r>
    <r>
      <rPr>
        <b/>
        <vertAlign val="superscript"/>
        <sz val="11"/>
        <color indexed="8"/>
        <rFont val="Times New Roman"/>
        <family val="1"/>
      </rPr>
      <t>*</t>
    </r>
  </si>
  <si>
    <r>
      <rPr>
        <b/>
        <sz val="11"/>
        <color indexed="8"/>
        <rFont val="Times New Roman"/>
        <family val="1"/>
      </rPr>
      <t>-,980</t>
    </r>
    <r>
      <rPr>
        <b/>
        <vertAlign val="superscript"/>
        <sz val="11"/>
        <color indexed="8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</si>
  <si>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-,961</t>
    </r>
    <r>
      <rPr>
        <b/>
        <vertAlign val="superscript"/>
        <sz val="11"/>
        <color indexed="8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</si>
  <si>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-,944</t>
    </r>
    <r>
      <rPr>
        <b/>
        <vertAlign val="superscript"/>
        <sz val="11"/>
        <color indexed="8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</si>
  <si>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-,771</t>
    </r>
    <r>
      <rPr>
        <b/>
        <vertAlign val="superscript"/>
        <sz val="11"/>
        <color indexed="8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</si>
  <si>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-,952</t>
    </r>
    <r>
      <rPr>
        <b/>
        <vertAlign val="superscript"/>
        <sz val="11"/>
        <color indexed="8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</si>
  <si>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-,874</t>
    </r>
    <r>
      <rPr>
        <b/>
        <vertAlign val="superscript"/>
        <sz val="11"/>
        <color indexed="8"/>
        <rFont val="Times New Roman"/>
        <family val="1"/>
      </rPr>
      <t>**</t>
    </r>
  </si>
  <si>
    <r>
      <rPr>
        <b/>
        <sz val="11"/>
        <color indexed="8"/>
        <rFont val="Times New Roman"/>
        <family val="1"/>
      </rPr>
      <t>-,879</t>
    </r>
    <r>
      <rPr>
        <b/>
        <vertAlign val="superscript"/>
        <sz val="11"/>
        <color indexed="8"/>
        <rFont val="Times New Roman"/>
        <family val="1"/>
      </rPr>
      <t>**</t>
    </r>
  </si>
  <si>
    <t>PARTICIPAÇÃO DO VAB DOS MUNICÍPIOS E DA  ÁREA MÍNIMA COMPARÁVEL BAGÉ/HULHA NEGRA/CANDIOTA/PINHEIRO MACHADO/ACEGUÁ NO VAB DA CAMPANHA AMPLIADA E PARTICIPAÇÃO DE BAGÉ, DA AMC E DA CAMPLIADA NO VAB DO RS</t>
  </si>
  <si>
    <t>AGRO PECUÁRIO</t>
  </si>
  <si>
    <t>SERVIÇOS</t>
  </si>
  <si>
    <t>Unstandardized Coefficients</t>
  </si>
  <si>
    <t>Standardized Coefficients</t>
  </si>
  <si>
    <r>
      <rPr>
        <b/>
        <sz val="9"/>
        <color indexed="8"/>
        <rFont val="Arial Bold"/>
      </rPr>
      <t>ANOVA</t>
    </r>
    <r>
      <rPr>
        <b/>
        <vertAlign val="superscript"/>
        <sz val="9"/>
        <color indexed="8"/>
        <rFont val="Arial Bold"/>
      </rPr>
      <t>c</t>
    </r>
  </si>
  <si>
    <r>
      <rPr>
        <sz val="9"/>
        <color indexed="8"/>
        <rFont val="Arial"/>
        <family val="2"/>
      </rPr>
      <t>Model</t>
    </r>
  </si>
  <si>
    <r>
      <rPr>
        <sz val="9"/>
        <color indexed="8"/>
        <rFont val="Arial"/>
        <family val="2"/>
      </rPr>
      <t>Sum of Squares</t>
    </r>
  </si>
  <si>
    <r>
      <rPr>
        <sz val="9"/>
        <color indexed="8"/>
        <rFont val="Arial"/>
        <family val="2"/>
      </rPr>
      <t>df</t>
    </r>
  </si>
  <si>
    <r>
      <rPr>
        <sz val="9"/>
        <color indexed="8"/>
        <rFont val="Arial"/>
        <family val="2"/>
      </rPr>
      <t>Mean Square</t>
    </r>
  </si>
  <si>
    <r>
      <rPr>
        <sz val="9"/>
        <color indexed="8"/>
        <rFont val="Arial"/>
        <family val="2"/>
      </rPr>
      <t>F</t>
    </r>
  </si>
  <si>
    <r>
      <rPr>
        <sz val="9"/>
        <color indexed="8"/>
        <rFont val="Arial"/>
        <family val="2"/>
      </rPr>
      <t>Sig.</t>
    </r>
  </si>
  <si>
    <r>
      <rPr>
        <sz val="9"/>
        <color indexed="8"/>
        <rFont val="Arial"/>
        <family val="2"/>
      </rPr>
      <t>Regression</t>
    </r>
  </si>
  <si>
    <r>
      <rPr>
        <sz val="9"/>
        <color indexed="8"/>
        <rFont val="Arial"/>
        <family val="2"/>
      </rPr>
      <t>,000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</si>
  <si>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Residual</t>
    </r>
  </si>
  <si>
    <r>
      <rPr>
        <sz val="9"/>
        <color indexed="8"/>
        <rFont val="Arial"/>
        <family val="2"/>
      </rPr>
      <t>Total</t>
    </r>
  </si>
  <si>
    <r>
      <rPr>
        <sz val="9"/>
        <color indexed="8"/>
        <rFont val="Arial"/>
        <family val="2"/>
      </rPr>
      <t>,000</t>
    </r>
    <r>
      <rPr>
        <vertAlign val="superscript"/>
        <sz val="9"/>
        <color indexed="8"/>
        <rFont val="Arial"/>
        <family val="2"/>
      </rPr>
      <t>b</t>
    </r>
  </si>
  <si>
    <r>
      <rPr>
        <b/>
        <sz val="9"/>
        <color indexed="8"/>
        <rFont val="Arial Bold"/>
      </rPr>
      <t>Coefficients</t>
    </r>
    <r>
      <rPr>
        <b/>
        <vertAlign val="superscript"/>
        <sz val="9"/>
        <color indexed="8"/>
        <rFont val="Arial Bold"/>
      </rPr>
      <t>a</t>
    </r>
  </si>
  <si>
    <r>
      <rPr>
        <sz val="9"/>
        <color indexed="8"/>
        <rFont val="Arial"/>
        <family val="2"/>
      </rPr>
      <t>t</t>
    </r>
  </si>
  <si>
    <r>
      <rPr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</si>
  <si>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Std. Error</t>
    </r>
  </si>
  <si>
    <r>
      <rPr>
        <sz val="9"/>
        <color indexed="8"/>
        <rFont val="Arial"/>
        <family val="2"/>
      </rPr>
      <t>Beta</t>
    </r>
  </si>
  <si>
    <r>
      <rPr>
        <sz val="9"/>
        <color indexed="8"/>
        <rFont val="Arial"/>
        <family val="2"/>
      </rPr>
      <t>(Constant)</t>
    </r>
  </si>
  <si>
    <r>
      <rPr>
        <sz val="9"/>
        <color indexed="8"/>
        <rFont val="Arial"/>
        <family val="2"/>
      </rPr>
      <t>AGRBACA</t>
    </r>
  </si>
  <si>
    <r>
      <rPr>
        <sz val="9"/>
        <color indexed="8"/>
        <rFont val="Arial"/>
        <family val="2"/>
      </rPr>
      <t>INDBACA</t>
    </r>
  </si>
  <si>
    <r>
      <rPr>
        <b/>
        <sz val="9"/>
        <color indexed="8"/>
        <rFont val="Arial Bold"/>
      </rPr>
      <t>Excluded Variables</t>
    </r>
    <r>
      <rPr>
        <b/>
        <vertAlign val="superscript"/>
        <sz val="9"/>
        <color indexed="8"/>
        <rFont val="Arial Bold"/>
      </rPr>
      <t>c</t>
    </r>
  </si>
  <si>
    <r>
      <rPr>
        <sz val="9"/>
        <color indexed="8"/>
        <rFont val="Arial"/>
        <family val="2"/>
      </rPr>
      <t>Beta In</t>
    </r>
  </si>
  <si>
    <r>
      <rPr>
        <sz val="9"/>
        <color indexed="8"/>
        <rFont val="Arial"/>
        <family val="2"/>
      </rPr>
      <t>Partial Correlation</t>
    </r>
  </si>
  <si>
    <r>
      <rPr>
        <sz val="9"/>
        <color indexed="8"/>
        <rFont val="Arial"/>
        <family val="2"/>
      </rPr>
      <t>Collinearity Statistics</t>
    </r>
  </si>
  <si>
    <r>
      <rPr>
        <sz val="9"/>
        <color indexed="8"/>
        <rFont val="Arial"/>
        <family val="2"/>
      </rPr>
      <t>Tolerance</t>
    </r>
  </si>
  <si>
    <r>
      <rPr>
        <sz val="9"/>
        <color indexed="8"/>
        <rFont val="Arial"/>
        <family val="2"/>
      </rPr>
      <t>AGRAMCCA</t>
    </r>
  </si>
  <si>
    <r>
      <rPr>
        <sz val="9"/>
        <color indexed="8"/>
        <rFont val="Arial"/>
        <family val="2"/>
      </rPr>
      <t>-,096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</si>
  <si>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AGRBARS</t>
    </r>
  </si>
  <si>
    <r>
      <rPr>
        <sz val="9"/>
        <color indexed="8"/>
        <rFont val="Arial"/>
        <family val="2"/>
      </rPr>
      <t>,264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</si>
  <si>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AGRAMCRS</t>
    </r>
  </si>
  <si>
    <r>
      <rPr>
        <sz val="9"/>
        <color indexed="8"/>
        <rFont val="Arial"/>
        <family val="2"/>
      </rPr>
      <t>,075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</si>
  <si>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AGRCARS</t>
    </r>
  </si>
  <si>
    <r>
      <rPr>
        <sz val="9"/>
        <color indexed="8"/>
        <rFont val="Arial"/>
        <family val="2"/>
      </rPr>
      <t>,068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</si>
  <si>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,227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</si>
  <si>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INDAMCCA</t>
    </r>
  </si>
  <si>
    <r>
      <rPr>
        <sz val="9"/>
        <color indexed="8"/>
        <rFont val="Arial"/>
        <family val="2"/>
      </rPr>
      <t>,151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</si>
  <si>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INDBARS</t>
    </r>
  </si>
  <si>
    <r>
      <rPr>
        <sz val="9"/>
        <color indexed="8"/>
        <rFont val="Arial"/>
        <family val="2"/>
      </rPr>
      <t>,169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</si>
  <si>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INDAMCRS</t>
    </r>
  </si>
  <si>
    <r>
      <rPr>
        <sz val="9"/>
        <color indexed="8"/>
        <rFont val="Arial"/>
        <family val="2"/>
      </rPr>
      <t>,097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</si>
  <si>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INDCARS</t>
    </r>
  </si>
  <si>
    <r>
      <rPr>
        <sz val="9"/>
        <color indexed="8"/>
        <rFont val="Arial"/>
        <family val="2"/>
      </rPr>
      <t>,030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</si>
  <si>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-,091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</si>
  <si>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,216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</si>
  <si>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,057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</si>
  <si>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,051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</si>
  <si>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-,253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</si>
  <si>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-,228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</si>
  <si>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-,154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</si>
  <si>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-,127</t>
    </r>
    <r>
      <rPr>
        <vertAlign val="superscript"/>
        <sz val="9"/>
        <color indexed="8"/>
        <rFont val="Arial"/>
        <family val="2"/>
      </rPr>
      <t>b</t>
    </r>
  </si>
  <si>
    <t>Stepwise (Criteria: Probability-of-F-to-enter &lt;= ,050, Probability-of-F-to-remove &gt;= ,100).</t>
  </si>
  <si>
    <r>
      <rPr>
        <b/>
        <sz val="9"/>
        <color indexed="8"/>
        <rFont val="Arial Bold"/>
      </rPr>
      <t>Variables Entered/Removed</t>
    </r>
    <r>
      <rPr>
        <b/>
        <vertAlign val="superscript"/>
        <sz val="9"/>
        <color indexed="8"/>
        <rFont val="Arial Bold"/>
      </rPr>
      <t>a</t>
    </r>
  </si>
  <si>
    <r>
      <rPr>
        <sz val="9"/>
        <color indexed="8"/>
        <rFont val="Arial"/>
        <family val="2"/>
      </rPr>
      <t>Variables Entered</t>
    </r>
  </si>
  <si>
    <r>
      <rPr>
        <sz val="9"/>
        <color indexed="8"/>
        <rFont val="Arial"/>
        <family val="2"/>
      </rPr>
      <t>Variables Removed</t>
    </r>
  </si>
  <si>
    <r>
      <rPr>
        <sz val="9"/>
        <color indexed="8"/>
        <rFont val="Arial"/>
        <family val="2"/>
      </rPr>
      <t>Method</t>
    </r>
  </si>
  <si>
    <r>
      <rPr>
        <sz val="9"/>
        <color indexed="8"/>
        <rFont val="Arial"/>
        <family val="2"/>
      </rPr>
      <t>.</t>
    </r>
  </si>
  <si>
    <r>
      <rPr>
        <b/>
        <sz val="9"/>
        <color indexed="8"/>
        <rFont val="Arial Bold"/>
      </rPr>
      <t>Model Summary</t>
    </r>
  </si>
  <si>
    <r>
      <rPr>
        <sz val="9"/>
        <color indexed="8"/>
        <rFont val="Arial"/>
        <family val="2"/>
      </rPr>
      <t>R</t>
    </r>
  </si>
  <si>
    <r>
      <rPr>
        <sz val="9"/>
        <color indexed="8"/>
        <rFont val="Arial"/>
        <family val="2"/>
      </rPr>
      <t>R Square</t>
    </r>
  </si>
  <si>
    <r>
      <rPr>
        <sz val="9"/>
        <color indexed="8"/>
        <rFont val="Arial"/>
        <family val="2"/>
      </rPr>
      <t>Adjusted R Square</t>
    </r>
  </si>
  <si>
    <r>
      <rPr>
        <sz val="9"/>
        <color indexed="8"/>
        <rFont val="Arial"/>
        <family val="2"/>
      </rPr>
      <t>Std. Error of the Estimate</t>
    </r>
  </si>
  <si>
    <r>
      <rPr>
        <sz val="9"/>
        <color indexed="8"/>
        <rFont val="Arial"/>
        <family val="2"/>
      </rPr>
      <t>,953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</si>
  <si>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,973</t>
    </r>
    <r>
      <rPr>
        <vertAlign val="superscript"/>
        <sz val="9"/>
        <color indexed="8"/>
        <rFont val="Arial"/>
        <family val="2"/>
      </rPr>
      <t>b</t>
    </r>
  </si>
  <si>
    <t>Dependent Variable: SERBARS</t>
  </si>
  <si>
    <t>Predictors: 1) Constant, AGRBACA; 2) Constant, AGRBACA, INDBACA</t>
  </si>
  <si>
    <r>
      <rPr>
        <sz val="9"/>
        <color indexed="8"/>
        <rFont val="Arial"/>
        <family val="2"/>
      </rPr>
      <t>AGRBACA</t>
    </r>
  </si>
  <si>
    <r>
      <rPr>
        <sz val="9"/>
        <color indexed="8"/>
        <rFont val="Arial"/>
        <family val="2"/>
      </rPr>
      <t>AGRAMCCA</t>
    </r>
  </si>
  <si>
    <r>
      <rPr>
        <sz val="9"/>
        <color indexed="8"/>
        <rFont val="Arial"/>
        <family val="2"/>
      </rPr>
      <t>AGRBARS</t>
    </r>
  </si>
  <si>
    <r>
      <rPr>
        <sz val="9"/>
        <color indexed="8"/>
        <rFont val="Arial"/>
        <family val="2"/>
      </rPr>
      <t>AGRAMCRS</t>
    </r>
  </si>
  <si>
    <r>
      <rPr>
        <sz val="9"/>
        <color indexed="8"/>
        <rFont val="Arial"/>
        <family val="2"/>
      </rPr>
      <t>AGRCARS</t>
    </r>
  </si>
  <si>
    <r>
      <rPr>
        <sz val="9"/>
        <color indexed="8"/>
        <rFont val="Arial"/>
        <family val="2"/>
      </rPr>
      <t>INDBACA</t>
    </r>
  </si>
  <si>
    <r>
      <rPr>
        <sz val="9"/>
        <color indexed="8"/>
        <rFont val="Arial"/>
        <family val="2"/>
      </rPr>
      <t>INDAMCCA</t>
    </r>
  </si>
  <si>
    <r>
      <rPr>
        <sz val="9"/>
        <color indexed="8"/>
        <rFont val="Arial"/>
        <family val="2"/>
      </rPr>
      <t>INDBARS</t>
    </r>
  </si>
  <si>
    <r>
      <rPr>
        <sz val="9"/>
        <color indexed="8"/>
        <rFont val="Arial"/>
        <family val="2"/>
      </rPr>
      <t>INDAMCRS</t>
    </r>
  </si>
  <si>
    <r>
      <rPr>
        <sz val="9"/>
        <color indexed="8"/>
        <rFont val="Arial"/>
        <family val="2"/>
      </rPr>
      <t>INDCARS</t>
    </r>
  </si>
  <si>
    <r>
      <rPr>
        <sz val="9"/>
        <color indexed="8"/>
        <rFont val="Arial"/>
        <family val="2"/>
      </rPr>
      <t>Model</t>
    </r>
  </si>
  <si>
    <r>
      <rPr>
        <sz val="9"/>
        <color indexed="8"/>
        <rFont val="Arial"/>
        <family val="2"/>
      </rPr>
      <t>Variables Entered</t>
    </r>
  </si>
  <si>
    <r>
      <rPr>
        <sz val="9"/>
        <color indexed="8"/>
        <rFont val="Arial"/>
        <family val="2"/>
      </rPr>
      <t>Variables Removed</t>
    </r>
  </si>
  <si>
    <r>
      <rPr>
        <sz val="9"/>
        <color indexed="8"/>
        <rFont val="Arial"/>
        <family val="2"/>
      </rPr>
      <t>Method</t>
    </r>
  </si>
  <si>
    <r>
      <rPr>
        <sz val="9"/>
        <color indexed="8"/>
        <rFont val="Arial"/>
        <family val="2"/>
      </rPr>
      <t>.</t>
    </r>
  </si>
  <si>
    <r>
      <rPr>
        <sz val="9"/>
        <color indexed="8"/>
        <rFont val="Arial"/>
        <family val="2"/>
      </rPr>
      <t>R</t>
    </r>
  </si>
  <si>
    <r>
      <rPr>
        <sz val="9"/>
        <color indexed="8"/>
        <rFont val="Arial"/>
        <family val="2"/>
      </rPr>
      <t>R Square</t>
    </r>
  </si>
  <si>
    <r>
      <rPr>
        <sz val="9"/>
        <color indexed="8"/>
        <rFont val="Arial"/>
        <family val="2"/>
      </rPr>
      <t>Adjusted R Square</t>
    </r>
  </si>
  <si>
    <r>
      <rPr>
        <sz val="9"/>
        <color indexed="8"/>
        <rFont val="Arial"/>
        <family val="2"/>
      </rPr>
      <t>Std. Error of the Estimate</t>
    </r>
  </si>
  <si>
    <r>
      <rPr>
        <sz val="9"/>
        <color indexed="8"/>
        <rFont val="Arial"/>
        <family val="2"/>
      </rPr>
      <t>,950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</si>
  <si>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,990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</si>
  <si>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Sum of Squares</t>
    </r>
  </si>
  <si>
    <r>
      <rPr>
        <sz val="9"/>
        <color indexed="8"/>
        <rFont val="Arial"/>
        <family val="2"/>
      </rPr>
      <t>df</t>
    </r>
  </si>
  <si>
    <r>
      <rPr>
        <sz val="9"/>
        <color indexed="8"/>
        <rFont val="Arial"/>
        <family val="2"/>
      </rPr>
      <t>Mean Square</t>
    </r>
  </si>
  <si>
    <r>
      <rPr>
        <sz val="9"/>
        <color indexed="8"/>
        <rFont val="Arial"/>
        <family val="2"/>
      </rPr>
      <t>F</t>
    </r>
  </si>
  <si>
    <r>
      <rPr>
        <sz val="9"/>
        <color indexed="8"/>
        <rFont val="Arial"/>
        <family val="2"/>
      </rPr>
      <t>Sig.</t>
    </r>
  </si>
  <si>
    <r>
      <rPr>
        <sz val="9"/>
        <color indexed="8"/>
        <rFont val="Arial"/>
        <family val="2"/>
      </rPr>
      <t>Regression</t>
    </r>
  </si>
  <si>
    <r>
      <rPr>
        <sz val="9"/>
        <color indexed="8"/>
        <rFont val="Arial"/>
        <family val="2"/>
      </rPr>
      <t>,000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</si>
  <si>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Residual</t>
    </r>
  </si>
  <si>
    <r>
      <rPr>
        <sz val="9"/>
        <color indexed="8"/>
        <rFont val="Arial"/>
        <family val="2"/>
      </rPr>
      <t>Total</t>
    </r>
  </si>
  <si>
    <r>
      <rPr>
        <sz val="9"/>
        <color indexed="8"/>
        <rFont val="Arial"/>
        <family val="2"/>
      </rPr>
      <t>,000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</si>
  <si>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Unstandardized Coefficients</t>
    </r>
  </si>
  <si>
    <r>
      <rPr>
        <sz val="9"/>
        <color indexed="8"/>
        <rFont val="Arial"/>
        <family val="2"/>
      </rPr>
      <t>Standardized Coefficients</t>
    </r>
  </si>
  <si>
    <r>
      <rPr>
        <sz val="9"/>
        <color indexed="8"/>
        <rFont val="Arial"/>
        <family val="2"/>
      </rPr>
      <t>t</t>
    </r>
  </si>
  <si>
    <r>
      <rPr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</si>
  <si>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Std. Error</t>
    </r>
  </si>
  <si>
    <r>
      <rPr>
        <sz val="9"/>
        <color indexed="8"/>
        <rFont val="Arial"/>
        <family val="2"/>
      </rPr>
      <t>Beta</t>
    </r>
  </si>
  <si>
    <r>
      <rPr>
        <sz val="9"/>
        <color indexed="8"/>
        <rFont val="Arial"/>
        <family val="2"/>
      </rPr>
      <t>(Constant)</t>
    </r>
  </si>
  <si>
    <r>
      <rPr>
        <sz val="9"/>
        <color indexed="8"/>
        <rFont val="Arial"/>
        <family val="2"/>
      </rPr>
      <t>Beta In</t>
    </r>
  </si>
  <si>
    <r>
      <rPr>
        <sz val="9"/>
        <color indexed="8"/>
        <rFont val="Arial"/>
        <family val="2"/>
      </rPr>
      <t>Partial Correlation</t>
    </r>
  </si>
  <si>
    <r>
      <rPr>
        <sz val="9"/>
        <color indexed="8"/>
        <rFont val="Arial"/>
        <family val="2"/>
      </rPr>
      <t>Collinearity Statistics</t>
    </r>
  </si>
  <si>
    <r>
      <rPr>
        <sz val="9"/>
        <color indexed="8"/>
        <rFont val="Arial"/>
        <family val="2"/>
      </rPr>
      <t>Tolerance</t>
    </r>
  </si>
  <si>
    <r>
      <rPr>
        <sz val="9"/>
        <color indexed="8"/>
        <rFont val="Arial"/>
        <family val="2"/>
      </rPr>
      <t>-,060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</si>
  <si>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-,034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</si>
  <si>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-,011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</si>
  <si>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-,007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</si>
  <si>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-,329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</si>
  <si>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-,422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</si>
  <si>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-,367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</si>
  <si>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-,396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</si>
  <si>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-,332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</si>
  <si>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,051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</si>
  <si>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,082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</si>
  <si>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,038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</si>
  <si>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,040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</si>
  <si>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-,100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</si>
  <si>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-,129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</si>
  <si>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,078</t>
    </r>
    <r>
      <rPr>
        <vertAlign val="superscript"/>
        <sz val="9"/>
        <color indexed="8"/>
        <rFont val="Arial"/>
        <family val="2"/>
      </rPr>
      <t>b</t>
    </r>
  </si>
  <si>
    <r>
      <rPr>
        <sz val="9"/>
        <color indexed="8"/>
        <rFont val="Arial"/>
        <family val="2"/>
      </rPr>
      <t>,050</t>
    </r>
    <r>
      <rPr>
        <vertAlign val="superscript"/>
        <sz val="9"/>
        <color indexed="8"/>
        <rFont val="Arial"/>
        <family val="2"/>
      </rPr>
      <t>b</t>
    </r>
  </si>
  <si>
    <t>A "série verde" foi obtida com o conjunto das informações de participação de Bagé no VAB de CA e do RS(desde 1985). A "série amarela" foi obtida com a exclusão das informações anteriores a 1996.</t>
  </si>
  <si>
    <t>Predictors: 1) Constant, AGRBACA; 2) Constant, AGRBACA, INDBARS</t>
  </si>
  <si>
    <t>PLANILHA 1 (UM)</t>
  </si>
  <si>
    <t>PLANILHA 2 (DOIS)</t>
  </si>
  <si>
    <t>PLANILHA 3 (TRÊS)</t>
  </si>
  <si>
    <t>PLANILHA 4 (QUATRO)</t>
  </si>
  <si>
    <t>PLANILHA 5 (CINCO)</t>
  </si>
  <si>
    <t>PLANILHA 6 (SEIS)</t>
  </si>
  <si>
    <t>PLANILHA 7 (SETE)</t>
  </si>
  <si>
    <t>PLANILHA 8 (OITO)</t>
  </si>
  <si>
    <t>PLANILHA 9 (NOVE)</t>
  </si>
  <si>
    <t>Fontes de Dados Brutos</t>
  </si>
  <si>
    <t>IBGE: Pesquisa Agricola Municipal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</si>
</sst>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64" formatCode="0.000%"/>
    <numFmt numFmtId="165" formatCode="_-* #,##0.00000_-;\-* #,##0.00000_-;_-* &quot;-&quot;??_-;_-@_-"/>
    <numFmt numFmtId="166" formatCode="_-* #,##0.000000_-;\-* #,##0.000000_-;_-* &quot;-&quot;??_-;_-@_-"/>
    <numFmt numFmtId="167" formatCode="_-* #,##0.0000_-;\-* #,##0.0000_-;_-* &quot;-&quot;??_-;_-@_-"/>
    <numFmt numFmtId="168" formatCode="0.0000"/>
    <numFmt numFmtId="169" formatCode="###0"/>
    <numFmt numFmtId="170" formatCode="####.000"/>
    <numFmt numFmtId="171" formatCode="####.0000000"/>
  </numFmts>
  <fonts count="72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sz val="11"/>
      <color indexed="36"/>
      <name val="Times New Roman"/>
      <family val="1"/>
    </font>
    <font>
      <b/>
      <vertAlign val="superscript"/>
      <sz val="11"/>
      <color indexed="36"/>
      <name val="Times New Roman"/>
      <family val="1"/>
    </font>
    <font>
      <b/>
      <sz val="11"/>
      <color indexed="56"/>
      <name val="Times New Roman"/>
      <family val="1"/>
    </font>
    <font>
      <b/>
      <vertAlign val="superscript"/>
      <sz val="11"/>
      <color indexed="56"/>
      <name val="Times New Roman"/>
      <family val="1"/>
    </font>
    <font>
      <b/>
      <sz val="11"/>
      <color indexed="19"/>
      <name val="Times New Roman"/>
      <family val="1"/>
    </font>
    <font>
      <b/>
      <vertAlign val="superscript"/>
      <sz val="11"/>
      <color indexed="19"/>
      <name val="Times New Roman"/>
      <family val="1"/>
    </font>
    <font>
      <b/>
      <sz val="11"/>
      <color indexed="10"/>
      <name val="Times New Roman"/>
      <family val="1"/>
    </font>
    <font>
      <b/>
      <vertAlign val="superscript"/>
      <sz val="11"/>
      <color indexed="10"/>
      <name val="Times New Roman"/>
      <family val="1"/>
    </font>
    <font>
      <b/>
      <sz val="11"/>
      <color indexed="59"/>
      <name val="Times New Roman"/>
      <family val="1"/>
    </font>
    <font>
      <b/>
      <vertAlign val="superscript"/>
      <sz val="11"/>
      <color indexed="59"/>
      <name val="Times New Roman"/>
      <family val="1"/>
    </font>
    <font>
      <b/>
      <vertAlign val="superscript"/>
      <sz val="11"/>
      <color indexed="8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vertAlign val="superscript"/>
      <sz val="8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b/>
      <sz val="9"/>
      <color rgb="FFC00000"/>
      <name val="Times New Roman"/>
      <family val="1"/>
    </font>
    <font>
      <sz val="9"/>
      <color rgb="FF0070C0"/>
      <name val="Times New Roman"/>
      <family val="1"/>
    </font>
    <font>
      <sz val="11"/>
      <color rgb="FF0070C0"/>
      <name val="Times New Roman"/>
      <family val="1"/>
    </font>
    <font>
      <b/>
      <sz val="9"/>
      <color rgb="FF643E3A"/>
      <name val="Times New Roman"/>
      <family val="1"/>
    </font>
    <font>
      <b/>
      <sz val="10"/>
      <color rgb="FF0070C0"/>
      <name val="Times New Roman"/>
      <family val="1"/>
    </font>
    <font>
      <b/>
      <sz val="10"/>
      <color rgb="FFC00000"/>
      <name val="Times New Roman"/>
      <family val="1"/>
    </font>
    <font>
      <b/>
      <sz val="12"/>
      <color rgb="FF643E3A"/>
      <name val="Times New Roman"/>
      <family val="1"/>
    </font>
    <font>
      <b/>
      <sz val="12"/>
      <color rgb="FF00B050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rgb="FF00B05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0"/>
      <color rgb="FF00B050"/>
      <name val="Times New Roman"/>
      <family val="1"/>
    </font>
    <font>
      <sz val="12"/>
      <color rgb="FF643E3A"/>
      <name val="Times New Roman"/>
      <family val="1"/>
    </font>
    <font>
      <b/>
      <sz val="10"/>
      <color rgb="FF643E3A"/>
      <name val="Times New Roman"/>
      <family val="1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2060"/>
      <name val="Times New Roman"/>
      <family val="1"/>
    </font>
    <font>
      <b/>
      <vertAlign val="superscript"/>
      <sz val="11"/>
      <color rgb="FF002060"/>
      <name val="Times New Roman"/>
      <family val="1"/>
    </font>
    <font>
      <b/>
      <sz val="11"/>
      <color theme="2" tint="-0.749992370372631"/>
      <name val="Times New Roman"/>
      <family val="1"/>
    </font>
    <font>
      <b/>
      <vertAlign val="superscript"/>
      <sz val="11"/>
      <color theme="2" tint="-0.749992370372631"/>
      <name val="Times New Roman"/>
      <family val="1"/>
    </font>
    <font>
      <b/>
      <sz val="11"/>
      <color rgb="FFFF0000"/>
      <name val="Times New Roman"/>
      <family val="1"/>
    </font>
    <font>
      <b/>
      <vertAlign val="superscript"/>
      <sz val="11"/>
      <color rgb="FFFF0000"/>
      <name val="Times New Roman"/>
      <family val="1"/>
    </font>
    <font>
      <b/>
      <sz val="11"/>
      <color theme="2" tint="-0.89999084444715716"/>
      <name val="Times New Roman"/>
      <family val="1"/>
    </font>
    <font>
      <b/>
      <vertAlign val="superscript"/>
      <sz val="11"/>
      <color theme="2" tint="-0.89999084444715716"/>
      <name val="Times New Roman"/>
      <family val="1"/>
    </font>
    <font>
      <b/>
      <sz val="11"/>
      <color rgb="FF7030A0"/>
      <name val="Times New Roman"/>
      <family val="1"/>
    </font>
    <font>
      <b/>
      <vertAlign val="superscript"/>
      <sz val="11"/>
      <color rgb="FF7030A0"/>
      <name val="Times New Roman"/>
      <family val="1"/>
    </font>
    <font>
      <sz val="11"/>
      <color rgb="FF000000"/>
      <name val="Times New Roman"/>
      <family val="1"/>
    </font>
    <font>
      <b/>
      <sz val="10"/>
      <color theme="3" tint="-0.249977111117893"/>
      <name val="Times New Roman"/>
      <family val="1"/>
    </font>
    <font>
      <b/>
      <sz val="9"/>
      <color theme="3" tint="-0.249977111117893"/>
      <name val="Times New Roman"/>
      <family val="1"/>
    </font>
    <font>
      <b/>
      <sz val="13"/>
      <color theme="1"/>
      <name val="Times New Roman"/>
      <family val="1"/>
    </font>
    <font>
      <b/>
      <sz val="11"/>
      <color rgb="FF00B050"/>
      <name val="Times New Roman"/>
      <family val="1"/>
    </font>
    <font>
      <b/>
      <sz val="12"/>
      <color rgb="FFC00000"/>
      <name val="Times New Roman"/>
      <family val="1"/>
    </font>
    <font>
      <b/>
      <sz val="12"/>
      <color rgb="FF0070C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17" fillId="0" borderId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703">
    <xf numFmtId="0" fontId="0" fillId="0" borderId="0" xfId="0"/>
    <xf numFmtId="0" fontId="30" fillId="0" borderId="0" xfId="0" applyFont="1"/>
    <xf numFmtId="4" fontId="31" fillId="0" borderId="1" xfId="0" applyNumberFormat="1" applyFont="1" applyBorder="1" applyAlignment="1">
      <alignment horizontal="right"/>
    </xf>
    <xf numFmtId="0" fontId="31" fillId="2" borderId="0" xfId="0" applyFont="1" applyFill="1"/>
    <xf numFmtId="0" fontId="31" fillId="0" borderId="0" xfId="0" applyFont="1" applyAlignment="1">
      <alignment horizontal="center" vertical="center"/>
    </xf>
    <xf numFmtId="0" fontId="31" fillId="0" borderId="0" xfId="0" applyFont="1"/>
    <xf numFmtId="10" fontId="31" fillId="0" borderId="1" xfId="4" applyNumberFormat="1" applyFont="1" applyBorder="1" applyAlignment="1">
      <alignment horizontal="right"/>
    </xf>
    <xf numFmtId="9" fontId="31" fillId="0" borderId="1" xfId="4" applyFont="1" applyBorder="1" applyAlignment="1">
      <alignment horizontal="right"/>
    </xf>
    <xf numFmtId="10" fontId="31" fillId="3" borderId="1" xfId="4" applyNumberFormat="1" applyFont="1" applyFill="1" applyBorder="1" applyAlignment="1">
      <alignment horizontal="right"/>
    </xf>
    <xf numFmtId="4" fontId="31" fillId="3" borderId="1" xfId="0" applyNumberFormat="1" applyFont="1" applyFill="1" applyBorder="1" applyAlignment="1">
      <alignment horizontal="right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wrapText="1"/>
    </xf>
    <xf numFmtId="10" fontId="31" fillId="4" borderId="1" xfId="4" applyNumberFormat="1" applyFont="1" applyFill="1" applyBorder="1" applyAlignment="1">
      <alignment horizontal="right"/>
    </xf>
    <xf numFmtId="10" fontId="31" fillId="2" borderId="1" xfId="4" applyNumberFormat="1" applyFont="1" applyFill="1" applyBorder="1" applyAlignment="1">
      <alignment horizontal="right"/>
    </xf>
    <xf numFmtId="10" fontId="31" fillId="5" borderId="1" xfId="4" applyNumberFormat="1" applyFont="1" applyFill="1" applyBorder="1" applyAlignment="1">
      <alignment horizontal="right"/>
    </xf>
    <xf numFmtId="10" fontId="31" fillId="6" borderId="1" xfId="4" applyNumberFormat="1" applyFont="1" applyFill="1" applyBorder="1" applyAlignment="1">
      <alignment horizontal="right"/>
    </xf>
    <xf numFmtId="4" fontId="31" fillId="2" borderId="1" xfId="0" applyNumberFormat="1" applyFont="1" applyFill="1" applyBorder="1" applyAlignment="1">
      <alignment horizontal="right"/>
    </xf>
    <xf numFmtId="1" fontId="32" fillId="2" borderId="2" xfId="0" applyNumberFormat="1" applyFont="1" applyFill="1" applyBorder="1"/>
    <xf numFmtId="4" fontId="31" fillId="0" borderId="3" xfId="0" applyNumberFormat="1" applyFont="1" applyBorder="1" applyAlignment="1">
      <alignment horizontal="right"/>
    </xf>
    <xf numFmtId="4" fontId="31" fillId="0" borderId="4" xfId="0" applyNumberFormat="1" applyFont="1" applyBorder="1" applyAlignment="1">
      <alignment horizontal="right"/>
    </xf>
    <xf numFmtId="4" fontId="31" fillId="0" borderId="5" xfId="0" applyNumberFormat="1" applyFont="1" applyBorder="1" applyAlignment="1">
      <alignment horizontal="right"/>
    </xf>
    <xf numFmtId="4" fontId="31" fillId="0" borderId="6" xfId="0" applyNumberFormat="1" applyFont="1" applyBorder="1" applyAlignment="1">
      <alignment horizontal="right"/>
    </xf>
    <xf numFmtId="1" fontId="33" fillId="2" borderId="7" xfId="0" applyNumberFormat="1" applyFont="1" applyFill="1" applyBorder="1" applyAlignment="1">
      <alignment horizontal="center" vertical="center" wrapText="1"/>
    </xf>
    <xf numFmtId="1" fontId="32" fillId="2" borderId="8" xfId="0" applyNumberFormat="1" applyFont="1" applyFill="1" applyBorder="1" applyAlignment="1">
      <alignment horizontal="center" vertical="center" wrapText="1"/>
    </xf>
    <xf numFmtId="1" fontId="32" fillId="2" borderId="8" xfId="5" applyNumberFormat="1" applyFont="1" applyFill="1" applyBorder="1" applyAlignment="1">
      <alignment horizontal="center" vertical="center" wrapText="1"/>
    </xf>
    <xf numFmtId="4" fontId="31" fillId="0" borderId="9" xfId="0" applyNumberFormat="1" applyFont="1" applyBorder="1" applyAlignment="1">
      <alignment horizontal="right"/>
    </xf>
    <xf numFmtId="4" fontId="31" fillId="0" borderId="10" xfId="0" applyNumberFormat="1" applyFont="1" applyBorder="1" applyAlignment="1">
      <alignment horizontal="right"/>
    </xf>
    <xf numFmtId="10" fontId="31" fillId="0" borderId="4" xfId="4" applyNumberFormat="1" applyFont="1" applyBorder="1" applyAlignment="1">
      <alignment horizontal="right"/>
    </xf>
    <xf numFmtId="9" fontId="31" fillId="0" borderId="4" xfId="4" applyFont="1" applyBorder="1" applyAlignment="1">
      <alignment horizontal="right"/>
    </xf>
    <xf numFmtId="10" fontId="31" fillId="2" borderId="4" xfId="4" applyNumberFormat="1" applyFont="1" applyFill="1" applyBorder="1" applyAlignment="1">
      <alignment horizontal="right"/>
    </xf>
    <xf numFmtId="10" fontId="31" fillId="4" borderId="4" xfId="4" applyNumberFormat="1" applyFont="1" applyFill="1" applyBorder="1" applyAlignment="1">
      <alignment horizontal="right"/>
    </xf>
    <xf numFmtId="10" fontId="31" fillId="0" borderId="5" xfId="4" applyNumberFormat="1" applyFont="1" applyBorder="1" applyAlignment="1">
      <alignment horizontal="right"/>
    </xf>
    <xf numFmtId="10" fontId="31" fillId="2" borderId="5" xfId="4" applyNumberFormat="1" applyFont="1" applyFill="1" applyBorder="1" applyAlignment="1">
      <alignment horizontal="right"/>
    </xf>
    <xf numFmtId="10" fontId="31" fillId="6" borderId="5" xfId="4" applyNumberFormat="1" applyFont="1" applyFill="1" applyBorder="1" applyAlignment="1">
      <alignment horizontal="right"/>
    </xf>
    <xf numFmtId="10" fontId="31" fillId="2" borderId="6" xfId="4" applyNumberFormat="1" applyFont="1" applyFill="1" applyBorder="1" applyAlignment="1">
      <alignment horizontal="right"/>
    </xf>
    <xf numFmtId="10" fontId="31" fillId="0" borderId="3" xfId="4" applyNumberFormat="1" applyFont="1" applyBorder="1" applyAlignment="1">
      <alignment horizontal="right"/>
    </xf>
    <xf numFmtId="10" fontId="31" fillId="3" borderId="3" xfId="4" applyNumberFormat="1" applyFont="1" applyFill="1" applyBorder="1" applyAlignment="1">
      <alignment horizontal="right"/>
    </xf>
    <xf numFmtId="10" fontId="31" fillId="0" borderId="11" xfId="4" applyNumberFormat="1" applyFont="1" applyBorder="1" applyAlignment="1">
      <alignment horizontal="right"/>
    </xf>
    <xf numFmtId="4" fontId="31" fillId="0" borderId="11" xfId="0" applyNumberFormat="1" applyFont="1" applyBorder="1" applyAlignment="1">
      <alignment horizontal="right"/>
    </xf>
    <xf numFmtId="10" fontId="31" fillId="7" borderId="3" xfId="4" applyNumberFormat="1" applyFont="1" applyFill="1" applyBorder="1" applyAlignment="1">
      <alignment horizontal="right"/>
    </xf>
    <xf numFmtId="10" fontId="31" fillId="2" borderId="3" xfId="4" applyNumberFormat="1" applyFont="1" applyFill="1" applyBorder="1" applyAlignment="1">
      <alignment horizontal="right"/>
    </xf>
    <xf numFmtId="10" fontId="31" fillId="6" borderId="3" xfId="4" applyNumberFormat="1" applyFont="1" applyFill="1" applyBorder="1" applyAlignment="1">
      <alignment horizontal="right"/>
    </xf>
    <xf numFmtId="10" fontId="31" fillId="2" borderId="11" xfId="4" applyNumberFormat="1" applyFont="1" applyFill="1" applyBorder="1" applyAlignment="1">
      <alignment horizontal="right"/>
    </xf>
    <xf numFmtId="1" fontId="32" fillId="2" borderId="0" xfId="0" applyNumberFormat="1" applyFont="1" applyFill="1" applyBorder="1"/>
    <xf numFmtId="0" fontId="34" fillId="2" borderId="12" xfId="0" applyFont="1" applyFill="1" applyBorder="1" applyAlignment="1">
      <alignment horizontal="left" wrapText="1"/>
    </xf>
    <xf numFmtId="0" fontId="34" fillId="2" borderId="13" xfId="0" applyFont="1" applyFill="1" applyBorder="1" applyAlignment="1">
      <alignment horizontal="left"/>
    </xf>
    <xf numFmtId="0" fontId="34" fillId="0" borderId="1" xfId="0" applyFont="1" applyBorder="1" applyAlignment="1">
      <alignment horizontal="left"/>
    </xf>
    <xf numFmtId="0" fontId="35" fillId="0" borderId="3" xfId="0" applyFont="1" applyBorder="1" applyAlignment="1">
      <alignment horizontal="left" wrapText="1"/>
    </xf>
    <xf numFmtId="0" fontId="35" fillId="0" borderId="1" xfId="0" applyFont="1" applyBorder="1" applyAlignment="1">
      <alignment horizontal="left"/>
    </xf>
    <xf numFmtId="0" fontId="35" fillId="0" borderId="9" xfId="0" applyFont="1" applyBorder="1" applyAlignment="1">
      <alignment horizontal="left"/>
    </xf>
    <xf numFmtId="0" fontId="36" fillId="0" borderId="13" xfId="0" applyFont="1" applyBorder="1" applyAlignment="1">
      <alignment horizontal="left" wrapText="1"/>
    </xf>
    <xf numFmtId="0" fontId="36" fillId="0" borderId="13" xfId="0" applyFont="1" applyBorder="1" applyAlignment="1">
      <alignment horizontal="left"/>
    </xf>
    <xf numFmtId="0" fontId="36" fillId="0" borderId="14" xfId="0" applyFont="1" applyBorder="1" applyAlignment="1">
      <alignment horizontal="left"/>
    </xf>
    <xf numFmtId="0" fontId="36" fillId="0" borderId="14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43" fontId="36" fillId="0" borderId="5" xfId="5" applyFont="1" applyBorder="1" applyAlignment="1">
      <alignment horizontal="center" vertical="center" wrapText="1"/>
    </xf>
    <xf numFmtId="43" fontId="36" fillId="0" borderId="6" xfId="5" applyFont="1" applyBorder="1" applyAlignment="1">
      <alignment horizontal="center" vertical="center" wrapText="1"/>
    </xf>
    <xf numFmtId="165" fontId="37" fillId="0" borderId="15" xfId="5" applyNumberFormat="1" applyFont="1" applyBorder="1" applyAlignment="1">
      <alignment horizontal="center" vertical="center" wrapText="1"/>
    </xf>
    <xf numFmtId="165" fontId="38" fillId="0" borderId="15" xfId="5" applyNumberFormat="1" applyFont="1" applyBorder="1" applyAlignment="1">
      <alignment horizontal="center" vertical="center" wrapText="1"/>
    </xf>
    <xf numFmtId="165" fontId="38" fillId="0" borderId="16" xfId="5" applyNumberFormat="1" applyFont="1" applyBorder="1" applyAlignment="1">
      <alignment horizontal="center" vertical="center" wrapText="1"/>
    </xf>
    <xf numFmtId="4" fontId="31" fillId="6" borderId="1" xfId="0" applyNumberFormat="1" applyFont="1" applyFill="1" applyBorder="1" applyAlignment="1">
      <alignment horizontal="right"/>
    </xf>
    <xf numFmtId="0" fontId="37" fillId="0" borderId="0" xfId="0" applyFont="1"/>
    <xf numFmtId="0" fontId="36" fillId="0" borderId="1" xfId="0" applyFont="1" applyBorder="1" applyAlignment="1">
      <alignment horizontal="left"/>
    </xf>
    <xf numFmtId="0" fontId="36" fillId="0" borderId="1" xfId="0" applyFont="1" applyBorder="1" applyAlignment="1">
      <alignment horizontal="center" vertical="center" wrapText="1"/>
    </xf>
    <xf numFmtId="43" fontId="36" fillId="0" borderId="1" xfId="5" applyFont="1" applyBorder="1" applyAlignment="1">
      <alignment horizontal="center" vertical="center" wrapText="1"/>
    </xf>
    <xf numFmtId="43" fontId="36" fillId="0" borderId="4" xfId="5" applyFont="1" applyBorder="1" applyAlignment="1">
      <alignment horizontal="center" vertical="center" wrapText="1"/>
    </xf>
    <xf numFmtId="0" fontId="39" fillId="0" borderId="13" xfId="0" applyFont="1" applyBorder="1" applyAlignment="1">
      <alignment horizontal="left" wrapText="1"/>
    </xf>
    <xf numFmtId="0" fontId="39" fillId="0" borderId="13" xfId="0" applyFont="1" applyBorder="1" applyAlignment="1">
      <alignment horizontal="left"/>
    </xf>
    <xf numFmtId="0" fontId="39" fillId="0" borderId="14" xfId="0" applyFont="1" applyBorder="1" applyAlignment="1">
      <alignment horizontal="left"/>
    </xf>
    <xf numFmtId="0" fontId="34" fillId="0" borderId="13" xfId="0" applyFont="1" applyBorder="1" applyAlignment="1">
      <alignment horizontal="left" wrapText="1"/>
    </xf>
    <xf numFmtId="0" fontId="34" fillId="0" borderId="13" xfId="0" applyFont="1" applyBorder="1" applyAlignment="1">
      <alignment horizontal="left"/>
    </xf>
    <xf numFmtId="0" fontId="34" fillId="0" borderId="14" xfId="0" applyFont="1" applyBorder="1" applyAlignment="1">
      <alignment horizontal="left"/>
    </xf>
    <xf numFmtId="0" fontId="35" fillId="0" borderId="0" xfId="0" applyFont="1" applyAlignment="1">
      <alignment wrapText="1"/>
    </xf>
    <xf numFmtId="0" fontId="40" fillId="2" borderId="1" xfId="0" applyFont="1" applyFill="1" applyBorder="1" applyAlignment="1">
      <alignment horizontal="left"/>
    </xf>
    <xf numFmtId="0" fontId="41" fillId="2" borderId="1" xfId="0" applyFont="1" applyFill="1" applyBorder="1" applyAlignment="1">
      <alignment horizontal="left"/>
    </xf>
    <xf numFmtId="0" fontId="42" fillId="0" borderId="17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4" fillId="0" borderId="0" xfId="0" applyFont="1"/>
    <xf numFmtId="4" fontId="30" fillId="2" borderId="1" xfId="0" applyNumberFormat="1" applyFont="1" applyFill="1" applyBorder="1" applyAlignment="1">
      <alignment horizontal="right"/>
    </xf>
    <xf numFmtId="10" fontId="30" fillId="2" borderId="1" xfId="4" applyNumberFormat="1" applyFont="1" applyFill="1" applyBorder="1" applyAlignment="1">
      <alignment horizontal="right"/>
    </xf>
    <xf numFmtId="4" fontId="45" fillId="2" borderId="1" xfId="0" applyNumberFormat="1" applyFont="1" applyFill="1" applyBorder="1" applyAlignment="1">
      <alignment horizontal="right"/>
    </xf>
    <xf numFmtId="10" fontId="45" fillId="2" borderId="1" xfId="4" applyNumberFormat="1" applyFont="1" applyFill="1" applyBorder="1" applyAlignment="1">
      <alignment horizontal="right"/>
    </xf>
    <xf numFmtId="0" fontId="45" fillId="0" borderId="0" xfId="0" applyFont="1"/>
    <xf numFmtId="0" fontId="45" fillId="2" borderId="0" xfId="0" applyFont="1" applyFill="1"/>
    <xf numFmtId="0" fontId="46" fillId="0" borderId="0" xfId="0" applyFont="1"/>
    <xf numFmtId="1" fontId="47" fillId="2" borderId="7" xfId="0" applyNumberFormat="1" applyFont="1" applyFill="1" applyBorder="1" applyAlignment="1">
      <alignment horizontal="center" vertical="center" wrapText="1"/>
    </xf>
    <xf numFmtId="1" fontId="48" fillId="2" borderId="8" xfId="0" applyNumberFormat="1" applyFont="1" applyFill="1" applyBorder="1" applyAlignment="1">
      <alignment horizontal="center" vertical="center" wrapText="1"/>
    </xf>
    <xf numFmtId="1" fontId="48" fillId="2" borderId="8" xfId="5" applyNumberFormat="1" applyFont="1" applyFill="1" applyBorder="1" applyAlignment="1">
      <alignment horizontal="center" vertical="center" wrapText="1"/>
    </xf>
    <xf numFmtId="0" fontId="41" fillId="2" borderId="13" xfId="0" applyFont="1" applyFill="1" applyBorder="1" applyAlignment="1">
      <alignment horizontal="left"/>
    </xf>
    <xf numFmtId="4" fontId="45" fillId="2" borderId="4" xfId="0" applyNumberFormat="1" applyFont="1" applyFill="1" applyBorder="1" applyAlignment="1">
      <alignment horizontal="right"/>
    </xf>
    <xf numFmtId="0" fontId="49" fillId="2" borderId="13" xfId="0" applyFont="1" applyFill="1" applyBorder="1" applyAlignment="1">
      <alignment horizontal="left"/>
    </xf>
    <xf numFmtId="10" fontId="30" fillId="2" borderId="4" xfId="4" applyNumberFormat="1" applyFont="1" applyFill="1" applyBorder="1" applyAlignment="1">
      <alignment horizontal="right"/>
    </xf>
    <xf numFmtId="10" fontId="45" fillId="2" borderId="4" xfId="4" applyNumberFormat="1" applyFont="1" applyFill="1" applyBorder="1" applyAlignment="1">
      <alignment horizontal="right"/>
    </xf>
    <xf numFmtId="0" fontId="42" fillId="2" borderId="17" xfId="0" applyFont="1" applyFill="1" applyBorder="1" applyAlignment="1">
      <alignment horizontal="center" vertical="center" wrapText="1"/>
    </xf>
    <xf numFmtId="0" fontId="50" fillId="2" borderId="0" xfId="0" applyFont="1" applyFill="1"/>
    <xf numFmtId="0" fontId="51" fillId="0" borderId="13" xfId="0" applyFont="1" applyBorder="1" applyAlignment="1">
      <alignment horizontal="left"/>
    </xf>
    <xf numFmtId="10" fontId="30" fillId="6" borderId="1" xfId="4" applyNumberFormat="1" applyFont="1" applyFill="1" applyBorder="1" applyAlignment="1">
      <alignment horizontal="right"/>
    </xf>
    <xf numFmtId="10" fontId="45" fillId="6" borderId="1" xfId="4" applyNumberFormat="1" applyFont="1" applyFill="1" applyBorder="1" applyAlignment="1">
      <alignment horizontal="right"/>
    </xf>
    <xf numFmtId="0" fontId="35" fillId="0" borderId="12" xfId="0" applyFont="1" applyBorder="1" applyAlignment="1">
      <alignment horizontal="left" wrapText="1"/>
    </xf>
    <xf numFmtId="0" fontId="40" fillId="2" borderId="13" xfId="0" applyFont="1" applyFill="1" applyBorder="1" applyAlignment="1">
      <alignment horizontal="left"/>
    </xf>
    <xf numFmtId="0" fontId="35" fillId="0" borderId="13" xfId="0" applyFont="1" applyBorder="1" applyAlignment="1">
      <alignment horizontal="left"/>
    </xf>
    <xf numFmtId="0" fontId="35" fillId="0" borderId="14" xfId="0" applyFont="1" applyBorder="1" applyAlignment="1">
      <alignment horizontal="left"/>
    </xf>
    <xf numFmtId="0" fontId="42" fillId="0" borderId="18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/>
    </xf>
    <xf numFmtId="0" fontId="39" fillId="0" borderId="12" xfId="0" applyFont="1" applyBorder="1" applyAlignment="1">
      <alignment horizontal="left" wrapText="1"/>
    </xf>
    <xf numFmtId="4" fontId="45" fillId="0" borderId="1" xfId="0" applyNumberFormat="1" applyFont="1" applyBorder="1" applyAlignment="1">
      <alignment horizontal="right"/>
    </xf>
    <xf numFmtId="10" fontId="45" fillId="0" borderId="1" xfId="4" applyNumberFormat="1" applyFont="1" applyBorder="1" applyAlignment="1">
      <alignment horizontal="right"/>
    </xf>
    <xf numFmtId="10" fontId="45" fillId="8" borderId="1" xfId="4" applyNumberFormat="1" applyFont="1" applyFill="1" applyBorder="1" applyAlignment="1">
      <alignment horizontal="right"/>
    </xf>
    <xf numFmtId="10" fontId="45" fillId="4" borderId="1" xfId="4" applyNumberFormat="1" applyFont="1" applyFill="1" applyBorder="1" applyAlignment="1">
      <alignment horizontal="right"/>
    </xf>
    <xf numFmtId="10" fontId="45" fillId="7" borderId="1" xfId="4" applyNumberFormat="1" applyFont="1" applyFill="1" applyBorder="1" applyAlignment="1">
      <alignment horizontal="right"/>
    </xf>
    <xf numFmtId="10" fontId="45" fillId="7" borderId="4" xfId="4" applyNumberFormat="1" applyFont="1" applyFill="1" applyBorder="1" applyAlignment="1">
      <alignment horizontal="right"/>
    </xf>
    <xf numFmtId="0" fontId="46" fillId="0" borderId="0" xfId="0" applyFont="1" applyAlignment="1">
      <alignment horizontal="center" vertical="center"/>
    </xf>
    <xf numFmtId="0" fontId="34" fillId="0" borderId="12" xfId="0" applyFont="1" applyBorder="1" applyAlignment="1">
      <alignment horizontal="left" wrapText="1"/>
    </xf>
    <xf numFmtId="166" fontId="35" fillId="2" borderId="14" xfId="0" applyNumberFormat="1" applyFont="1" applyFill="1" applyBorder="1" applyAlignment="1">
      <alignment horizontal="center" vertical="center" wrapText="1"/>
    </xf>
    <xf numFmtId="167" fontId="35" fillId="2" borderId="5" xfId="5" applyNumberFormat="1" applyFont="1" applyFill="1" applyBorder="1" applyAlignment="1">
      <alignment horizontal="center" vertical="center" wrapText="1"/>
    </xf>
    <xf numFmtId="166" fontId="35" fillId="2" borderId="5" xfId="5" applyNumberFormat="1" applyFont="1" applyFill="1" applyBorder="1" applyAlignment="1">
      <alignment horizontal="center" vertical="center" wrapText="1"/>
    </xf>
    <xf numFmtId="165" fontId="35" fillId="2" borderId="5" xfId="5" applyNumberFormat="1" applyFont="1" applyFill="1" applyBorder="1" applyAlignment="1">
      <alignment horizontal="center" vertical="center" wrapText="1"/>
    </xf>
    <xf numFmtId="43" fontId="35" fillId="2" borderId="5" xfId="5" applyFont="1" applyFill="1" applyBorder="1" applyAlignment="1">
      <alignment horizontal="center" vertical="center" wrapText="1"/>
    </xf>
    <xf numFmtId="43" fontId="35" fillId="2" borderId="6" xfId="5" applyFont="1" applyFill="1" applyBorder="1" applyAlignment="1">
      <alignment horizontal="center" vertical="center" wrapText="1"/>
    </xf>
    <xf numFmtId="0" fontId="35" fillId="2" borderId="12" xfId="0" applyFont="1" applyFill="1" applyBorder="1" applyAlignment="1">
      <alignment horizontal="left" wrapText="1"/>
    </xf>
    <xf numFmtId="0" fontId="35" fillId="2" borderId="13" xfId="0" applyFont="1" applyFill="1" applyBorder="1" applyAlignment="1">
      <alignment horizontal="left"/>
    </xf>
    <xf numFmtId="0" fontId="35" fillId="2" borderId="19" xfId="0" applyFont="1" applyFill="1" applyBorder="1" applyAlignment="1">
      <alignment horizontal="left"/>
    </xf>
    <xf numFmtId="0" fontId="36" fillId="0" borderId="19" xfId="0" applyFont="1" applyBorder="1" applyAlignment="1">
      <alignment horizontal="left"/>
    </xf>
    <xf numFmtId="166" fontId="35" fillId="2" borderId="17" xfId="0" applyNumberFormat="1" applyFont="1" applyFill="1" applyBorder="1" applyAlignment="1">
      <alignment horizontal="center" vertical="center" wrapText="1"/>
    </xf>
    <xf numFmtId="165" fontId="35" fillId="0" borderId="15" xfId="5" applyNumberFormat="1" applyFont="1" applyBorder="1" applyAlignment="1">
      <alignment horizontal="center" vertical="center" wrapText="1"/>
    </xf>
    <xf numFmtId="43" fontId="35" fillId="0" borderId="15" xfId="5" applyFont="1" applyBorder="1" applyAlignment="1">
      <alignment horizontal="center" vertical="center" wrapText="1"/>
    </xf>
    <xf numFmtId="43" fontId="35" fillId="0" borderId="16" xfId="5" applyFont="1" applyBorder="1" applyAlignment="1">
      <alignment horizontal="center" vertical="center" wrapText="1"/>
    </xf>
    <xf numFmtId="0" fontId="36" fillId="0" borderId="9" xfId="0" applyFont="1" applyBorder="1" applyAlignment="1">
      <alignment horizontal="left"/>
    </xf>
    <xf numFmtId="4" fontId="31" fillId="3" borderId="3" xfId="0" applyNumberFormat="1" applyFont="1" applyFill="1" applyBorder="1" applyAlignment="1">
      <alignment horizontal="right"/>
    </xf>
    <xf numFmtId="165" fontId="35" fillId="2" borderId="6" xfId="5" applyNumberFormat="1" applyFont="1" applyFill="1" applyBorder="1" applyAlignment="1">
      <alignment vertical="center"/>
    </xf>
    <xf numFmtId="0" fontId="36" fillId="0" borderId="3" xfId="0" applyFont="1" applyBorder="1" applyAlignment="1">
      <alignment horizontal="left" wrapText="1"/>
    </xf>
    <xf numFmtId="0" fontId="43" fillId="0" borderId="18" xfId="0" applyFont="1" applyBorder="1" applyAlignment="1">
      <alignment horizontal="center" vertical="center"/>
    </xf>
    <xf numFmtId="0" fontId="44" fillId="0" borderId="0" xfId="0" applyFont="1" applyAlignment="1"/>
    <xf numFmtId="0" fontId="49" fillId="0" borderId="20" xfId="0" applyFont="1" applyBorder="1"/>
    <xf numFmtId="10" fontId="45" fillId="0" borderId="4" xfId="4" applyNumberFormat="1" applyFont="1" applyBorder="1" applyAlignment="1">
      <alignment horizontal="right"/>
    </xf>
    <xf numFmtId="0" fontId="49" fillId="0" borderId="1" xfId="0" applyFont="1" applyBorder="1"/>
    <xf numFmtId="10" fontId="45" fillId="0" borderId="1" xfId="4" applyNumberFormat="1" applyFont="1" applyBorder="1"/>
    <xf numFmtId="0" fontId="49" fillId="0" borderId="13" xfId="0" applyFont="1" applyBorder="1"/>
    <xf numFmtId="10" fontId="45" fillId="0" borderId="4" xfId="4" applyNumberFormat="1" applyFont="1" applyBorder="1"/>
    <xf numFmtId="10" fontId="52" fillId="0" borderId="3" xfId="4" applyNumberFormat="1" applyFont="1" applyBorder="1"/>
    <xf numFmtId="0" fontId="31" fillId="0" borderId="1" xfId="0" applyFont="1" applyBorder="1"/>
    <xf numFmtId="0" fontId="52" fillId="0" borderId="3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left"/>
    </xf>
    <xf numFmtId="164" fontId="45" fillId="0" borderId="0" xfId="4" applyNumberFormat="1" applyFont="1" applyBorder="1" applyAlignment="1">
      <alignment horizontal="right"/>
    </xf>
    <xf numFmtId="10" fontId="53" fillId="2" borderId="5" xfId="4" applyNumberFormat="1" applyFont="1" applyFill="1" applyBorder="1" applyAlignment="1">
      <alignment horizontal="right"/>
    </xf>
    <xf numFmtId="10" fontId="53" fillId="2" borderId="6" xfId="4" applyNumberFormat="1" applyFont="1" applyFill="1" applyBorder="1" applyAlignment="1">
      <alignment horizontal="right"/>
    </xf>
    <xf numFmtId="10" fontId="45" fillId="0" borderId="0" xfId="4" applyNumberFormat="1" applyFont="1" applyBorder="1" applyAlignment="1">
      <alignment horizontal="right"/>
    </xf>
    <xf numFmtId="0" fontId="49" fillId="2" borderId="14" xfId="0" applyFont="1" applyFill="1" applyBorder="1" applyAlignment="1">
      <alignment horizontal="left"/>
    </xf>
    <xf numFmtId="10" fontId="45" fillId="2" borderId="5" xfId="4" applyNumberFormat="1" applyFont="1" applyFill="1" applyBorder="1" applyAlignment="1">
      <alignment horizontal="right"/>
    </xf>
    <xf numFmtId="10" fontId="45" fillId="2" borderId="6" xfId="4" applyNumberFormat="1" applyFont="1" applyFill="1" applyBorder="1" applyAlignment="1">
      <alignment horizontal="right"/>
    </xf>
    <xf numFmtId="0" fontId="49" fillId="0" borderId="14" xfId="0" applyFont="1" applyBorder="1" applyAlignment="1">
      <alignment horizontal="left"/>
    </xf>
    <xf numFmtId="0" fontId="49" fillId="0" borderId="21" xfId="0" applyFont="1" applyBorder="1" applyAlignment="1">
      <alignment horizontal="left"/>
    </xf>
    <xf numFmtId="164" fontId="45" fillId="0" borderId="1" xfId="4" applyNumberFormat="1" applyFont="1" applyBorder="1" applyAlignment="1">
      <alignment horizontal="right"/>
    </xf>
    <xf numFmtId="0" fontId="49" fillId="0" borderId="1" xfId="0" applyFont="1" applyBorder="1" applyAlignment="1">
      <alignment horizontal="left"/>
    </xf>
    <xf numFmtId="0" fontId="49" fillId="0" borderId="13" xfId="0" applyFont="1" applyBorder="1" applyAlignment="1">
      <alignment horizontal="left"/>
    </xf>
    <xf numFmtId="164" fontId="45" fillId="0" borderId="4" xfId="4" applyNumberFormat="1" applyFont="1" applyBorder="1" applyAlignment="1">
      <alignment horizontal="right"/>
    </xf>
    <xf numFmtId="1" fontId="54" fillId="2" borderId="0" xfId="0" applyNumberFormat="1" applyFont="1" applyFill="1" applyBorder="1" applyAlignment="1">
      <alignment horizontal="center" vertical="center" wrapText="1"/>
    </xf>
    <xf numFmtId="1" fontId="54" fillId="2" borderId="0" xfId="5" applyNumberFormat="1" applyFont="1" applyFill="1" applyBorder="1" applyAlignment="1">
      <alignment horizontal="center" vertical="center" wrapText="1"/>
    </xf>
    <xf numFmtId="0" fontId="54" fillId="0" borderId="1" xfId="0" applyFont="1" applyBorder="1"/>
    <xf numFmtId="0" fontId="4" fillId="0" borderId="1" xfId="2" applyFont="1" applyBorder="1"/>
    <xf numFmtId="0" fontId="54" fillId="0" borderId="22" xfId="0" applyFont="1" applyBorder="1"/>
    <xf numFmtId="0" fontId="54" fillId="0" borderId="3" xfId="0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54" fillId="0" borderId="23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2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2" fillId="0" borderId="26" xfId="2" applyFont="1" applyBorder="1" applyAlignment="1">
      <alignment horizontal="center" wrapText="1"/>
    </xf>
    <xf numFmtId="0" fontId="2" fillId="0" borderId="7" xfId="2" applyFont="1" applyBorder="1" applyAlignment="1">
      <alignment horizontal="center" wrapText="1"/>
    </xf>
    <xf numFmtId="0" fontId="2" fillId="0" borderId="8" xfId="2" applyFont="1" applyBorder="1" applyAlignment="1">
      <alignment horizontal="center" wrapText="1"/>
    </xf>
    <xf numFmtId="0" fontId="2" fillId="0" borderId="27" xfId="2" applyFont="1" applyBorder="1" applyAlignment="1">
      <alignment horizontal="center" wrapText="1"/>
    </xf>
    <xf numFmtId="0" fontId="55" fillId="0" borderId="24" xfId="2" applyFont="1" applyBorder="1" applyAlignment="1">
      <alignment horizontal="center" vertical="center" wrapText="1"/>
    </xf>
    <xf numFmtId="170" fontId="56" fillId="0" borderId="28" xfId="2" applyNumberFormat="1" applyFont="1" applyBorder="1" applyAlignment="1">
      <alignment horizontal="center"/>
    </xf>
    <xf numFmtId="170" fontId="55" fillId="0" borderId="23" xfId="2" applyNumberFormat="1" applyFont="1" applyBorder="1" applyAlignment="1">
      <alignment horizontal="center"/>
    </xf>
    <xf numFmtId="170" fontId="55" fillId="0" borderId="24" xfId="2" applyNumberFormat="1" applyFont="1" applyBorder="1" applyAlignment="1">
      <alignment horizontal="center"/>
    </xf>
    <xf numFmtId="170" fontId="55" fillId="0" borderId="25" xfId="2" applyNumberFormat="1" applyFont="1" applyBorder="1" applyAlignment="1">
      <alignment horizontal="center"/>
    </xf>
    <xf numFmtId="169" fontId="55" fillId="0" borderId="23" xfId="2" applyNumberFormat="1" applyFont="1" applyBorder="1" applyAlignment="1">
      <alignment horizontal="center"/>
    </xf>
    <xf numFmtId="170" fontId="56" fillId="0" borderId="24" xfId="2" applyNumberFormat="1" applyFont="1" applyBorder="1" applyAlignment="1">
      <alignment horizontal="center"/>
    </xf>
    <xf numFmtId="170" fontId="56" fillId="0" borderId="23" xfId="2" applyNumberFormat="1" applyFont="1" applyBorder="1" applyAlignment="1">
      <alignment horizontal="center"/>
    </xf>
    <xf numFmtId="0" fontId="55" fillId="0" borderId="5" xfId="2" applyFont="1" applyBorder="1" applyAlignment="1">
      <alignment horizontal="center" vertical="center" wrapText="1"/>
    </xf>
    <xf numFmtId="170" fontId="55" fillId="0" borderId="29" xfId="2" applyNumberFormat="1" applyFont="1" applyBorder="1" applyAlignment="1">
      <alignment horizontal="center"/>
    </xf>
    <xf numFmtId="170" fontId="55" fillId="0" borderId="14" xfId="2" applyNumberFormat="1" applyFont="1" applyBorder="1" applyAlignment="1">
      <alignment horizontal="center"/>
    </xf>
    <xf numFmtId="170" fontId="55" fillId="0" borderId="5" xfId="2" applyNumberFormat="1" applyFont="1" applyBorder="1" applyAlignment="1">
      <alignment horizontal="center"/>
    </xf>
    <xf numFmtId="170" fontId="55" fillId="0" borderId="6" xfId="2" applyNumberFormat="1" applyFont="1" applyBorder="1" applyAlignment="1">
      <alignment horizontal="center"/>
    </xf>
    <xf numFmtId="0" fontId="55" fillId="0" borderId="14" xfId="2" applyFont="1" applyBorder="1" applyAlignment="1">
      <alignment horizontal="center"/>
    </xf>
    <xf numFmtId="0" fontId="55" fillId="0" borderId="3" xfId="2" applyFont="1" applyBorder="1" applyAlignment="1">
      <alignment horizontal="center" vertical="center" wrapText="1"/>
    </xf>
    <xf numFmtId="170" fontId="55" fillId="0" borderId="30" xfId="2" applyNumberFormat="1" applyFont="1" applyBorder="1" applyAlignment="1">
      <alignment horizontal="center"/>
    </xf>
    <xf numFmtId="170" fontId="55" fillId="0" borderId="12" xfId="2" applyNumberFormat="1" applyFont="1" applyBorder="1" applyAlignment="1">
      <alignment horizontal="center"/>
    </xf>
    <xf numFmtId="170" fontId="55" fillId="0" borderId="3" xfId="2" applyNumberFormat="1" applyFont="1" applyBorder="1" applyAlignment="1">
      <alignment horizontal="center"/>
    </xf>
    <xf numFmtId="170" fontId="55" fillId="0" borderId="11" xfId="2" applyNumberFormat="1" applyFont="1" applyBorder="1" applyAlignment="1">
      <alignment horizontal="center"/>
    </xf>
    <xf numFmtId="170" fontId="56" fillId="0" borderId="12" xfId="2" applyNumberFormat="1" applyFont="1" applyBorder="1" applyAlignment="1">
      <alignment horizontal="center"/>
    </xf>
    <xf numFmtId="169" fontId="55" fillId="0" borderId="3" xfId="2" applyNumberFormat="1" applyFont="1" applyBorder="1" applyAlignment="1">
      <alignment horizontal="center"/>
    </xf>
    <xf numFmtId="170" fontId="56" fillId="0" borderId="3" xfId="2" applyNumberFormat="1" applyFont="1" applyBorder="1" applyAlignment="1">
      <alignment horizontal="center"/>
    </xf>
    <xf numFmtId="170" fontId="56" fillId="0" borderId="11" xfId="2" applyNumberFormat="1" applyFont="1" applyBorder="1" applyAlignment="1">
      <alignment horizontal="center"/>
    </xf>
    <xf numFmtId="0" fontId="55" fillId="0" borderId="9" xfId="2" applyFont="1" applyBorder="1" applyAlignment="1">
      <alignment horizontal="center" vertical="center" wrapText="1"/>
    </xf>
    <xf numFmtId="170" fontId="55" fillId="0" borderId="26" xfId="2" applyNumberFormat="1" applyFont="1" applyBorder="1" applyAlignment="1">
      <alignment horizontal="center"/>
    </xf>
    <xf numFmtId="170" fontId="55" fillId="0" borderId="19" xfId="2" applyNumberFormat="1" applyFont="1" applyBorder="1" applyAlignment="1">
      <alignment horizontal="center"/>
    </xf>
    <xf numFmtId="170" fontId="55" fillId="0" borderId="9" xfId="2" applyNumberFormat="1" applyFont="1" applyBorder="1" applyAlignment="1">
      <alignment horizontal="center"/>
    </xf>
    <xf numFmtId="170" fontId="55" fillId="0" borderId="10" xfId="2" applyNumberFormat="1" applyFont="1" applyBorder="1" applyAlignment="1">
      <alignment horizontal="center"/>
    </xf>
    <xf numFmtId="0" fontId="55" fillId="0" borderId="9" xfId="2" applyFont="1" applyBorder="1" applyAlignment="1">
      <alignment horizontal="center"/>
    </xf>
    <xf numFmtId="170" fontId="55" fillId="0" borderId="28" xfId="2" applyNumberFormat="1" applyFont="1" applyBorder="1" applyAlignment="1">
      <alignment horizontal="center"/>
    </xf>
    <xf numFmtId="169" fontId="55" fillId="0" borderId="24" xfId="2" applyNumberFormat="1" applyFont="1" applyBorder="1" applyAlignment="1">
      <alignment horizontal="center"/>
    </xf>
    <xf numFmtId="170" fontId="56" fillId="0" borderId="25" xfId="2" applyNumberFormat="1" applyFont="1" applyBorder="1" applyAlignment="1">
      <alignment horizontal="center"/>
    </xf>
    <xf numFmtId="170" fontId="55" fillId="4" borderId="25" xfId="2" applyNumberFormat="1" applyFont="1" applyFill="1" applyBorder="1" applyAlignment="1">
      <alignment horizontal="center"/>
    </xf>
    <xf numFmtId="0" fontId="55" fillId="0" borderId="5" xfId="2" applyFont="1" applyBorder="1" applyAlignment="1">
      <alignment horizontal="center"/>
    </xf>
    <xf numFmtId="170" fontId="55" fillId="4" borderId="5" xfId="2" applyNumberFormat="1" applyFont="1" applyFill="1" applyBorder="1" applyAlignment="1">
      <alignment horizontal="center"/>
    </xf>
    <xf numFmtId="170" fontId="55" fillId="4" borderId="6" xfId="2" applyNumberFormat="1" applyFont="1" applyFill="1" applyBorder="1" applyAlignment="1">
      <alignment horizontal="center"/>
    </xf>
    <xf numFmtId="170" fontId="55" fillId="4" borderId="3" xfId="2" applyNumberFormat="1" applyFont="1" applyFill="1" applyBorder="1" applyAlignment="1">
      <alignment horizontal="center"/>
    </xf>
    <xf numFmtId="170" fontId="55" fillId="4" borderId="11" xfId="2" applyNumberFormat="1" applyFont="1" applyFill="1" applyBorder="1" applyAlignment="1">
      <alignment horizontal="center"/>
    </xf>
    <xf numFmtId="170" fontId="55" fillId="4" borderId="9" xfId="2" applyNumberFormat="1" applyFont="1" applyFill="1" applyBorder="1" applyAlignment="1">
      <alignment horizontal="center"/>
    </xf>
    <xf numFmtId="170" fontId="55" fillId="4" borderId="10" xfId="2" applyNumberFormat="1" applyFont="1" applyFill="1" applyBorder="1" applyAlignment="1">
      <alignment horizontal="center"/>
    </xf>
    <xf numFmtId="169" fontId="55" fillId="0" borderId="25" xfId="2" applyNumberFormat="1" applyFont="1" applyBorder="1" applyAlignment="1">
      <alignment horizontal="center"/>
    </xf>
    <xf numFmtId="170" fontId="55" fillId="4" borderId="24" xfId="2" applyNumberFormat="1" applyFont="1" applyFill="1" applyBorder="1" applyAlignment="1">
      <alignment horizontal="center"/>
    </xf>
    <xf numFmtId="0" fontId="55" fillId="0" borderId="6" xfId="2" applyFont="1" applyBorder="1" applyAlignment="1">
      <alignment horizontal="center"/>
    </xf>
    <xf numFmtId="0" fontId="57" fillId="0" borderId="24" xfId="2" applyFont="1" applyBorder="1" applyAlignment="1">
      <alignment horizontal="center" vertical="center" wrapText="1"/>
    </xf>
    <xf numFmtId="170" fontId="58" fillId="0" borderId="28" xfId="2" applyNumberFormat="1" applyFont="1" applyBorder="1" applyAlignment="1">
      <alignment horizontal="center"/>
    </xf>
    <xf numFmtId="169" fontId="57" fillId="0" borderId="23" xfId="2" applyNumberFormat="1" applyFont="1" applyBorder="1" applyAlignment="1">
      <alignment horizontal="center"/>
    </xf>
    <xf numFmtId="170" fontId="58" fillId="7" borderId="24" xfId="2" applyNumberFormat="1" applyFont="1" applyFill="1" applyBorder="1" applyAlignment="1">
      <alignment horizontal="center"/>
    </xf>
    <xf numFmtId="170" fontId="58" fillId="0" borderId="24" xfId="2" applyNumberFormat="1" applyFont="1" applyBorder="1" applyAlignment="1">
      <alignment horizontal="center"/>
    </xf>
    <xf numFmtId="170" fontId="57" fillId="0" borderId="24" xfId="2" applyNumberFormat="1" applyFont="1" applyBorder="1" applyAlignment="1">
      <alignment horizontal="center"/>
    </xf>
    <xf numFmtId="170" fontId="57" fillId="0" borderId="25" xfId="2" applyNumberFormat="1" applyFont="1" applyBorder="1" applyAlignment="1">
      <alignment horizontal="center"/>
    </xf>
    <xf numFmtId="170" fontId="57" fillId="0" borderId="23" xfId="2" applyNumberFormat="1" applyFont="1" applyBorder="1" applyAlignment="1">
      <alignment horizontal="center"/>
    </xf>
    <xf numFmtId="170" fontId="58" fillId="0" borderId="25" xfId="2" applyNumberFormat="1" applyFont="1" applyBorder="1" applyAlignment="1">
      <alignment horizontal="center"/>
    </xf>
    <xf numFmtId="170" fontId="58" fillId="0" borderId="23" xfId="2" applyNumberFormat="1" applyFont="1" applyBorder="1" applyAlignment="1">
      <alignment horizontal="center"/>
    </xf>
    <xf numFmtId="0" fontId="57" fillId="0" borderId="5" xfId="2" applyFont="1" applyBorder="1" applyAlignment="1">
      <alignment horizontal="center" vertical="center" wrapText="1"/>
    </xf>
    <xf numFmtId="170" fontId="57" fillId="0" borderId="29" xfId="2" applyNumberFormat="1" applyFont="1" applyBorder="1" applyAlignment="1">
      <alignment horizontal="center"/>
    </xf>
    <xf numFmtId="0" fontId="57" fillId="0" borderId="14" xfId="2" applyFont="1" applyBorder="1" applyAlignment="1">
      <alignment horizontal="center"/>
    </xf>
    <xf numFmtId="170" fontId="57" fillId="0" borderId="5" xfId="2" applyNumberFormat="1" applyFont="1" applyBorder="1" applyAlignment="1">
      <alignment horizontal="center"/>
    </xf>
    <xf numFmtId="170" fontId="57" fillId="0" borderId="6" xfId="2" applyNumberFormat="1" applyFont="1" applyBorder="1" applyAlignment="1">
      <alignment horizontal="center"/>
    </xf>
    <xf numFmtId="170" fontId="57" fillId="0" borderId="14" xfId="2" applyNumberFormat="1" applyFont="1" applyBorder="1" applyAlignment="1">
      <alignment horizontal="center"/>
    </xf>
    <xf numFmtId="169" fontId="57" fillId="0" borderId="24" xfId="2" applyNumberFormat="1" applyFont="1" applyBorder="1" applyAlignment="1">
      <alignment horizontal="center"/>
    </xf>
    <xf numFmtId="0" fontId="57" fillId="0" borderId="5" xfId="2" applyFont="1" applyBorder="1" applyAlignment="1">
      <alignment horizontal="center"/>
    </xf>
    <xf numFmtId="0" fontId="57" fillId="0" borderId="3" xfId="2" applyFont="1" applyBorder="1" applyAlignment="1">
      <alignment horizontal="center" vertical="center" wrapText="1"/>
    </xf>
    <xf numFmtId="170" fontId="58" fillId="0" borderId="30" xfId="2" applyNumberFormat="1" applyFont="1" applyBorder="1" applyAlignment="1">
      <alignment horizontal="center"/>
    </xf>
    <xf numFmtId="170" fontId="58" fillId="0" borderId="12" xfId="2" applyNumberFormat="1" applyFont="1" applyBorder="1" applyAlignment="1">
      <alignment horizontal="center"/>
    </xf>
    <xf numFmtId="170" fontId="58" fillId="0" borderId="3" xfId="2" applyNumberFormat="1" applyFont="1" applyBorder="1" applyAlignment="1">
      <alignment horizontal="center"/>
    </xf>
    <xf numFmtId="169" fontId="57" fillId="0" borderId="3" xfId="2" applyNumberFormat="1" applyFont="1" applyBorder="1" applyAlignment="1">
      <alignment horizontal="center"/>
    </xf>
    <xf numFmtId="170" fontId="57" fillId="0" borderId="11" xfId="2" applyNumberFormat="1" applyFont="1" applyBorder="1" applyAlignment="1">
      <alignment horizontal="center"/>
    </xf>
    <xf numFmtId="170" fontId="57" fillId="0" borderId="12" xfId="2" applyNumberFormat="1" applyFont="1" applyBorder="1" applyAlignment="1">
      <alignment horizontal="center"/>
    </xf>
    <xf numFmtId="170" fontId="57" fillId="0" borderId="3" xfId="2" applyNumberFormat="1" applyFont="1" applyBorder="1" applyAlignment="1">
      <alignment horizontal="center"/>
    </xf>
    <xf numFmtId="0" fontId="57" fillId="0" borderId="9" xfId="2" applyFont="1" applyBorder="1" applyAlignment="1">
      <alignment horizontal="center" vertical="center" wrapText="1"/>
    </xf>
    <xf numFmtId="170" fontId="57" fillId="0" borderId="26" xfId="2" applyNumberFormat="1" applyFont="1" applyBorder="1" applyAlignment="1">
      <alignment horizontal="center"/>
    </xf>
    <xf numFmtId="170" fontId="57" fillId="0" borderId="19" xfId="2" applyNumberFormat="1" applyFont="1" applyBorder="1" applyAlignment="1">
      <alignment horizontal="center"/>
    </xf>
    <xf numFmtId="170" fontId="57" fillId="0" borderId="9" xfId="2" applyNumberFormat="1" applyFont="1" applyBorder="1" applyAlignment="1">
      <alignment horizontal="center"/>
    </xf>
    <xf numFmtId="0" fontId="57" fillId="0" borderId="9" xfId="2" applyFont="1" applyBorder="1" applyAlignment="1">
      <alignment horizontal="center"/>
    </xf>
    <xf numFmtId="170" fontId="57" fillId="0" borderId="10" xfId="2" applyNumberFormat="1" applyFont="1" applyBorder="1" applyAlignment="1">
      <alignment horizontal="center"/>
    </xf>
    <xf numFmtId="170" fontId="57" fillId="0" borderId="30" xfId="2" applyNumberFormat="1" applyFont="1" applyBorder="1" applyAlignment="1">
      <alignment horizontal="center"/>
    </xf>
    <xf numFmtId="169" fontId="57" fillId="0" borderId="11" xfId="2" applyNumberFormat="1" applyFont="1" applyBorder="1" applyAlignment="1">
      <alignment horizontal="center"/>
    </xf>
    <xf numFmtId="0" fontId="57" fillId="0" borderId="6" xfId="2" applyFont="1" applyBorder="1" applyAlignment="1">
      <alignment horizontal="center"/>
    </xf>
    <xf numFmtId="170" fontId="58" fillId="7" borderId="25" xfId="2" applyNumberFormat="1" applyFont="1" applyFill="1" applyBorder="1" applyAlignment="1">
      <alignment horizontal="center"/>
    </xf>
    <xf numFmtId="0" fontId="59" fillId="0" borderId="24" xfId="2" applyFont="1" applyBorder="1" applyAlignment="1">
      <alignment horizontal="center" vertical="center" wrapText="1"/>
    </xf>
    <xf numFmtId="169" fontId="59" fillId="0" borderId="28" xfId="2" applyNumberFormat="1" applyFont="1" applyBorder="1" applyAlignment="1">
      <alignment horizontal="center"/>
    </xf>
    <xf numFmtId="170" fontId="60" fillId="0" borderId="23" xfId="2" applyNumberFormat="1" applyFont="1" applyBorder="1" applyAlignment="1">
      <alignment horizontal="center"/>
    </xf>
    <xf numFmtId="170" fontId="60" fillId="0" borderId="24" xfId="2" applyNumberFormat="1" applyFont="1" applyBorder="1" applyAlignment="1">
      <alignment horizontal="center"/>
    </xf>
    <xf numFmtId="170" fontId="59" fillId="0" borderId="25" xfId="2" applyNumberFormat="1" applyFont="1" applyBorder="1" applyAlignment="1">
      <alignment horizontal="center"/>
    </xf>
    <xf numFmtId="170" fontId="59" fillId="0" borderId="24" xfId="2" applyNumberFormat="1" applyFont="1" applyBorder="1" applyAlignment="1">
      <alignment horizontal="center"/>
    </xf>
    <xf numFmtId="170" fontId="59" fillId="0" borderId="23" xfId="2" applyNumberFormat="1" applyFont="1" applyBorder="1" applyAlignment="1">
      <alignment horizontal="center"/>
    </xf>
    <xf numFmtId="170" fontId="60" fillId="7" borderId="24" xfId="2" applyNumberFormat="1" applyFont="1" applyFill="1" applyBorder="1" applyAlignment="1">
      <alignment horizontal="center"/>
    </xf>
    <xf numFmtId="170" fontId="60" fillId="7" borderId="25" xfId="2" applyNumberFormat="1" applyFont="1" applyFill="1" applyBorder="1" applyAlignment="1">
      <alignment horizontal="center"/>
    </xf>
    <xf numFmtId="0" fontId="59" fillId="0" borderId="5" xfId="2" applyFont="1" applyBorder="1" applyAlignment="1">
      <alignment horizontal="center" vertical="center" wrapText="1"/>
    </xf>
    <xf numFmtId="0" fontId="59" fillId="0" borderId="29" xfId="2" applyFont="1" applyBorder="1" applyAlignment="1">
      <alignment horizontal="center"/>
    </xf>
    <xf numFmtId="170" fontId="59" fillId="0" borderId="14" xfId="2" applyNumberFormat="1" applyFont="1" applyBorder="1" applyAlignment="1">
      <alignment horizontal="center"/>
    </xf>
    <xf numFmtId="170" fontId="59" fillId="0" borderId="5" xfId="2" applyNumberFormat="1" applyFont="1" applyBorder="1" applyAlignment="1">
      <alignment horizontal="center"/>
    </xf>
    <xf numFmtId="170" fontId="59" fillId="0" borderId="6" xfId="2" applyNumberFormat="1" applyFont="1" applyBorder="1" applyAlignment="1">
      <alignment horizontal="center"/>
    </xf>
    <xf numFmtId="0" fontId="61" fillId="0" borderId="3" xfId="2" applyFont="1" applyBorder="1" applyAlignment="1">
      <alignment horizontal="center" vertical="center" wrapText="1"/>
    </xf>
    <xf numFmtId="170" fontId="61" fillId="0" borderId="30" xfId="2" applyNumberFormat="1" applyFont="1" applyBorder="1" applyAlignment="1">
      <alignment horizontal="center"/>
    </xf>
    <xf numFmtId="170" fontId="61" fillId="0" borderId="12" xfId="2" applyNumberFormat="1" applyFont="1" applyBorder="1" applyAlignment="1">
      <alignment horizontal="center"/>
    </xf>
    <xf numFmtId="170" fontId="61" fillId="0" borderId="3" xfId="2" applyNumberFormat="1" applyFont="1" applyBorder="1" applyAlignment="1">
      <alignment horizontal="center"/>
    </xf>
    <xf numFmtId="170" fontId="61" fillId="0" borderId="11" xfId="2" applyNumberFormat="1" applyFont="1" applyBorder="1" applyAlignment="1">
      <alignment horizontal="center"/>
    </xf>
    <xf numFmtId="170" fontId="62" fillId="0" borderId="12" xfId="2" applyNumberFormat="1" applyFont="1" applyBorder="1" applyAlignment="1">
      <alignment horizontal="center"/>
    </xf>
    <xf numFmtId="170" fontId="62" fillId="0" borderId="3" xfId="2" applyNumberFormat="1" applyFont="1" applyBorder="1" applyAlignment="1">
      <alignment horizontal="center"/>
    </xf>
    <xf numFmtId="170" fontId="62" fillId="0" borderId="11" xfId="2" applyNumberFormat="1" applyFont="1" applyBorder="1" applyAlignment="1">
      <alignment horizontal="center"/>
    </xf>
    <xf numFmtId="169" fontId="61" fillId="0" borderId="12" xfId="2" applyNumberFormat="1" applyFont="1" applyBorder="1" applyAlignment="1">
      <alignment horizontal="center"/>
    </xf>
    <xf numFmtId="0" fontId="61" fillId="0" borderId="9" xfId="2" applyFont="1" applyBorder="1" applyAlignment="1">
      <alignment horizontal="center" vertical="center" wrapText="1"/>
    </xf>
    <xf numFmtId="170" fontId="61" fillId="0" borderId="26" xfId="2" applyNumberFormat="1" applyFont="1" applyBorder="1" applyAlignment="1">
      <alignment horizontal="center"/>
    </xf>
    <xf numFmtId="170" fontId="61" fillId="0" borderId="19" xfId="2" applyNumberFormat="1" applyFont="1" applyBorder="1" applyAlignment="1">
      <alignment horizontal="center"/>
    </xf>
    <xf numFmtId="170" fontId="61" fillId="0" borderId="9" xfId="2" applyNumberFormat="1" applyFont="1" applyBorder="1" applyAlignment="1">
      <alignment horizontal="center"/>
    </xf>
    <xf numFmtId="170" fontId="61" fillId="0" borderId="10" xfId="2" applyNumberFormat="1" applyFont="1" applyBorder="1" applyAlignment="1">
      <alignment horizontal="center"/>
    </xf>
    <xf numFmtId="0" fontId="61" fillId="0" borderId="19" xfId="2" applyFont="1" applyBorder="1" applyAlignment="1">
      <alignment horizontal="center"/>
    </xf>
    <xf numFmtId="0" fontId="61" fillId="0" borderId="24" xfId="2" applyFont="1" applyBorder="1" applyAlignment="1">
      <alignment horizontal="center" vertical="center" wrapText="1"/>
    </xf>
    <xf numFmtId="170" fontId="62" fillId="0" borderId="28" xfId="2" applyNumberFormat="1" applyFont="1" applyBorder="1" applyAlignment="1">
      <alignment horizontal="center"/>
    </xf>
    <xf numFmtId="170" fontId="61" fillId="0" borderId="23" xfId="2" applyNumberFormat="1" applyFont="1" applyBorder="1" applyAlignment="1">
      <alignment horizontal="center"/>
    </xf>
    <xf numFmtId="170" fontId="61" fillId="0" borderId="24" xfId="2" applyNumberFormat="1" applyFont="1" applyBorder="1" applyAlignment="1">
      <alignment horizontal="center"/>
    </xf>
    <xf numFmtId="170" fontId="61" fillId="0" borderId="25" xfId="2" applyNumberFormat="1" applyFont="1" applyBorder="1" applyAlignment="1">
      <alignment horizontal="center"/>
    </xf>
    <xf numFmtId="170" fontId="62" fillId="0" borderId="24" xfId="2" applyNumberFormat="1" applyFont="1" applyBorder="1" applyAlignment="1">
      <alignment horizontal="center"/>
    </xf>
    <xf numFmtId="170" fontId="62" fillId="0" borderId="25" xfId="2" applyNumberFormat="1" applyFont="1" applyBorder="1" applyAlignment="1">
      <alignment horizontal="center"/>
    </xf>
    <xf numFmtId="170" fontId="62" fillId="0" borderId="23" xfId="2" applyNumberFormat="1" applyFont="1" applyBorder="1" applyAlignment="1">
      <alignment horizontal="center"/>
    </xf>
    <xf numFmtId="169" fontId="61" fillId="0" borderId="24" xfId="2" applyNumberFormat="1" applyFont="1" applyBorder="1" applyAlignment="1">
      <alignment horizontal="center"/>
    </xf>
    <xf numFmtId="0" fontId="61" fillId="0" borderId="5" xfId="2" applyFont="1" applyBorder="1" applyAlignment="1">
      <alignment horizontal="center" vertical="center" wrapText="1"/>
    </xf>
    <xf numFmtId="170" fontId="61" fillId="0" borderId="29" xfId="2" applyNumberFormat="1" applyFont="1" applyBorder="1" applyAlignment="1">
      <alignment horizontal="center"/>
    </xf>
    <xf numFmtId="170" fontId="61" fillId="0" borderId="14" xfId="2" applyNumberFormat="1" applyFont="1" applyBorder="1" applyAlignment="1">
      <alignment horizontal="center"/>
    </xf>
    <xf numFmtId="170" fontId="61" fillId="0" borderId="5" xfId="2" applyNumberFormat="1" applyFont="1" applyBorder="1" applyAlignment="1">
      <alignment horizontal="center"/>
    </xf>
    <xf numFmtId="170" fontId="61" fillId="0" borderId="6" xfId="2" applyNumberFormat="1" applyFont="1" applyBorder="1" applyAlignment="1">
      <alignment horizontal="center"/>
    </xf>
    <xf numFmtId="0" fontId="61" fillId="0" borderId="5" xfId="2" applyFont="1" applyBorder="1" applyAlignment="1">
      <alignment horizontal="center"/>
    </xf>
    <xf numFmtId="170" fontId="62" fillId="0" borderId="30" xfId="2" applyNumberFormat="1" applyFont="1" applyBorder="1" applyAlignment="1">
      <alignment horizontal="center"/>
    </xf>
    <xf numFmtId="169" fontId="61" fillId="0" borderId="3" xfId="2" applyNumberFormat="1" applyFont="1" applyBorder="1" applyAlignment="1">
      <alignment horizontal="center"/>
    </xf>
    <xf numFmtId="0" fontId="61" fillId="0" borderId="9" xfId="2" applyFont="1" applyBorder="1" applyAlignment="1">
      <alignment horizontal="center"/>
    </xf>
    <xf numFmtId="169" fontId="61" fillId="0" borderId="11" xfId="2" applyNumberFormat="1" applyFont="1" applyBorder="1" applyAlignment="1">
      <alignment horizontal="center"/>
    </xf>
    <xf numFmtId="0" fontId="61" fillId="0" borderId="10" xfId="2" applyFont="1" applyBorder="1" applyAlignment="1">
      <alignment horizontal="center"/>
    </xf>
    <xf numFmtId="0" fontId="63" fillId="2" borderId="24" xfId="2" applyFont="1" applyFill="1" applyBorder="1" applyAlignment="1">
      <alignment horizontal="center" vertical="center" wrapText="1"/>
    </xf>
    <xf numFmtId="170" fontId="64" fillId="2" borderId="28" xfId="2" applyNumberFormat="1" applyFont="1" applyFill="1" applyBorder="1" applyAlignment="1">
      <alignment horizontal="center"/>
    </xf>
    <xf numFmtId="170" fontId="64" fillId="2" borderId="23" xfId="2" applyNumberFormat="1" applyFont="1" applyFill="1" applyBorder="1" applyAlignment="1">
      <alignment horizontal="center"/>
    </xf>
    <xf numFmtId="170" fontId="64" fillId="2" borderId="24" xfId="2" applyNumberFormat="1" applyFont="1" applyFill="1" applyBorder="1" applyAlignment="1">
      <alignment horizontal="center"/>
    </xf>
    <xf numFmtId="170" fontId="63" fillId="2" borderId="24" xfId="2" applyNumberFormat="1" applyFont="1" applyFill="1" applyBorder="1" applyAlignment="1">
      <alignment horizontal="center"/>
    </xf>
    <xf numFmtId="170" fontId="63" fillId="2" borderId="25" xfId="2" applyNumberFormat="1" applyFont="1" applyFill="1" applyBorder="1" applyAlignment="1">
      <alignment horizontal="center"/>
    </xf>
    <xf numFmtId="170" fontId="64" fillId="2" borderId="25" xfId="2" applyNumberFormat="1" applyFont="1" applyFill="1" applyBorder="1" applyAlignment="1">
      <alignment horizontal="center"/>
    </xf>
    <xf numFmtId="169" fontId="63" fillId="2" borderId="23" xfId="2" applyNumberFormat="1" applyFont="1" applyFill="1" applyBorder="1" applyAlignment="1">
      <alignment horizontal="center"/>
    </xf>
    <xf numFmtId="0" fontId="63" fillId="2" borderId="5" xfId="2" applyFont="1" applyFill="1" applyBorder="1" applyAlignment="1">
      <alignment horizontal="center" vertical="center" wrapText="1"/>
    </xf>
    <xf numFmtId="170" fontId="63" fillId="2" borderId="29" xfId="2" applyNumberFormat="1" applyFont="1" applyFill="1" applyBorder="1" applyAlignment="1">
      <alignment horizontal="center"/>
    </xf>
    <xf numFmtId="170" fontId="63" fillId="2" borderId="14" xfId="2" applyNumberFormat="1" applyFont="1" applyFill="1" applyBorder="1" applyAlignment="1">
      <alignment horizontal="center"/>
    </xf>
    <xf numFmtId="170" fontId="63" fillId="2" borderId="5" xfId="2" applyNumberFormat="1" applyFont="1" applyFill="1" applyBorder="1" applyAlignment="1">
      <alignment horizontal="center"/>
    </xf>
    <xf numFmtId="170" fontId="63" fillId="2" borderId="6" xfId="2" applyNumberFormat="1" applyFont="1" applyFill="1" applyBorder="1" applyAlignment="1">
      <alignment horizontal="center"/>
    </xf>
    <xf numFmtId="0" fontId="63" fillId="2" borderId="14" xfId="2" applyFont="1" applyFill="1" applyBorder="1" applyAlignment="1">
      <alignment horizontal="center"/>
    </xf>
    <xf numFmtId="0" fontId="63" fillId="2" borderId="3" xfId="2" applyFont="1" applyFill="1" applyBorder="1" applyAlignment="1">
      <alignment horizontal="center" vertical="center" wrapText="1"/>
    </xf>
    <xf numFmtId="170" fontId="63" fillId="2" borderId="30" xfId="2" applyNumberFormat="1" applyFont="1" applyFill="1" applyBorder="1" applyAlignment="1">
      <alignment horizontal="center"/>
    </xf>
    <xf numFmtId="170" fontId="63" fillId="2" borderId="12" xfId="2" applyNumberFormat="1" applyFont="1" applyFill="1" applyBorder="1" applyAlignment="1">
      <alignment horizontal="center"/>
    </xf>
    <xf numFmtId="170" fontId="63" fillId="2" borderId="3" xfId="2" applyNumberFormat="1" applyFont="1" applyFill="1" applyBorder="1" applyAlignment="1">
      <alignment horizontal="center"/>
    </xf>
    <xf numFmtId="170" fontId="63" fillId="2" borderId="11" xfId="2" applyNumberFormat="1" applyFont="1" applyFill="1" applyBorder="1" applyAlignment="1">
      <alignment horizontal="center"/>
    </xf>
    <xf numFmtId="170" fontId="64" fillId="2" borderId="12" xfId="2" applyNumberFormat="1" applyFont="1" applyFill="1" applyBorder="1" applyAlignment="1">
      <alignment horizontal="center"/>
    </xf>
    <xf numFmtId="170" fontId="64" fillId="2" borderId="3" xfId="2" applyNumberFormat="1" applyFont="1" applyFill="1" applyBorder="1" applyAlignment="1">
      <alignment horizontal="center"/>
    </xf>
    <xf numFmtId="169" fontId="63" fillId="2" borderId="3" xfId="2" applyNumberFormat="1" applyFont="1" applyFill="1" applyBorder="1" applyAlignment="1">
      <alignment horizontal="center"/>
    </xf>
    <xf numFmtId="0" fontId="63" fillId="2" borderId="9" xfId="2" applyFont="1" applyFill="1" applyBorder="1" applyAlignment="1">
      <alignment horizontal="center" vertical="center" wrapText="1"/>
    </xf>
    <xf numFmtId="170" fontId="63" fillId="2" borderId="26" xfId="2" applyNumberFormat="1" applyFont="1" applyFill="1" applyBorder="1" applyAlignment="1">
      <alignment horizontal="center"/>
    </xf>
    <xf numFmtId="170" fontId="63" fillId="2" borderId="19" xfId="2" applyNumberFormat="1" applyFont="1" applyFill="1" applyBorder="1" applyAlignment="1">
      <alignment horizontal="center"/>
    </xf>
    <xf numFmtId="170" fontId="63" fillId="2" borderId="9" xfId="2" applyNumberFormat="1" applyFont="1" applyFill="1" applyBorder="1" applyAlignment="1">
      <alignment horizontal="center"/>
    </xf>
    <xf numFmtId="170" fontId="63" fillId="2" borderId="10" xfId="2" applyNumberFormat="1" applyFont="1" applyFill="1" applyBorder="1" applyAlignment="1">
      <alignment horizontal="center"/>
    </xf>
    <xf numFmtId="0" fontId="63" fillId="2" borderId="9" xfId="2" applyFont="1" applyFill="1" applyBorder="1" applyAlignment="1">
      <alignment horizontal="center"/>
    </xf>
    <xf numFmtId="170" fontId="63" fillId="2" borderId="23" xfId="2" applyNumberFormat="1" applyFont="1" applyFill="1" applyBorder="1" applyAlignment="1">
      <alignment horizontal="center"/>
    </xf>
    <xf numFmtId="169" fontId="63" fillId="2" borderId="24" xfId="2" applyNumberFormat="1" applyFont="1" applyFill="1" applyBorder="1" applyAlignment="1">
      <alignment horizontal="center"/>
    </xf>
    <xf numFmtId="0" fontId="63" fillId="2" borderId="5" xfId="2" applyFont="1" applyFill="1" applyBorder="1" applyAlignment="1">
      <alignment horizontal="center"/>
    </xf>
    <xf numFmtId="170" fontId="64" fillId="2" borderId="30" xfId="2" applyNumberFormat="1" applyFont="1" applyFill="1" applyBorder="1" applyAlignment="1">
      <alignment horizontal="center"/>
    </xf>
    <xf numFmtId="170" fontId="64" fillId="2" borderId="11" xfId="2" applyNumberFormat="1" applyFont="1" applyFill="1" applyBorder="1" applyAlignment="1">
      <alignment horizontal="center"/>
    </xf>
    <xf numFmtId="169" fontId="63" fillId="2" borderId="25" xfId="2" applyNumberFormat="1" applyFont="1" applyFill="1" applyBorder="1" applyAlignment="1">
      <alignment horizontal="center"/>
    </xf>
    <xf numFmtId="0" fontId="63" fillId="2" borderId="6" xfId="2" applyFont="1" applyFill="1" applyBorder="1" applyAlignment="1">
      <alignment horizontal="center"/>
    </xf>
    <xf numFmtId="170" fontId="56" fillId="2" borderId="24" xfId="2" applyNumberFormat="1" applyFont="1" applyFill="1" applyBorder="1" applyAlignment="1">
      <alignment horizontal="center"/>
    </xf>
    <xf numFmtId="170" fontId="55" fillId="2" borderId="25" xfId="2" applyNumberFormat="1" applyFont="1" applyFill="1" applyBorder="1" applyAlignment="1">
      <alignment horizontal="center"/>
    </xf>
    <xf numFmtId="170" fontId="55" fillId="2" borderId="5" xfId="2" applyNumberFormat="1" applyFont="1" applyFill="1" applyBorder="1" applyAlignment="1">
      <alignment horizontal="center"/>
    </xf>
    <xf numFmtId="170" fontId="55" fillId="2" borderId="6" xfId="2" applyNumberFormat="1" applyFont="1" applyFill="1" applyBorder="1" applyAlignment="1">
      <alignment horizontal="center"/>
    </xf>
    <xf numFmtId="170" fontId="59" fillId="7" borderId="5" xfId="2" applyNumberFormat="1" applyFont="1" applyFill="1" applyBorder="1" applyAlignment="1">
      <alignment horizontal="center"/>
    </xf>
    <xf numFmtId="170" fontId="59" fillId="7" borderId="6" xfId="2" applyNumberFormat="1" applyFont="1" applyFill="1" applyBorder="1" applyAlignment="1">
      <alignment horizontal="center"/>
    </xf>
    <xf numFmtId="170" fontId="57" fillId="7" borderId="5" xfId="2" applyNumberFormat="1" applyFont="1" applyFill="1" applyBorder="1" applyAlignment="1">
      <alignment horizontal="center"/>
    </xf>
    <xf numFmtId="170" fontId="57" fillId="7" borderId="6" xfId="2" applyNumberFormat="1" applyFont="1" applyFill="1" applyBorder="1" applyAlignment="1">
      <alignment horizontal="center"/>
    </xf>
    <xf numFmtId="170" fontId="58" fillId="7" borderId="3" xfId="2" applyNumberFormat="1" applyFont="1" applyFill="1" applyBorder="1" applyAlignment="1">
      <alignment horizontal="center"/>
    </xf>
    <xf numFmtId="170" fontId="58" fillId="7" borderId="11" xfId="2" applyNumberFormat="1" applyFont="1" applyFill="1" applyBorder="1" applyAlignment="1">
      <alignment horizontal="center"/>
    </xf>
    <xf numFmtId="170" fontId="57" fillId="7" borderId="9" xfId="2" applyNumberFormat="1" applyFont="1" applyFill="1" applyBorder="1" applyAlignment="1">
      <alignment horizontal="center"/>
    </xf>
    <xf numFmtId="170" fontId="57" fillId="7" borderId="10" xfId="2" applyNumberFormat="1" applyFont="1" applyFill="1" applyBorder="1" applyAlignment="1">
      <alignment horizontal="center"/>
    </xf>
    <xf numFmtId="170" fontId="60" fillId="7" borderId="23" xfId="2" applyNumberFormat="1" applyFont="1" applyFill="1" applyBorder="1" applyAlignment="1">
      <alignment horizontal="center"/>
    </xf>
    <xf numFmtId="170" fontId="59" fillId="7" borderId="25" xfId="2" applyNumberFormat="1" applyFont="1" applyFill="1" applyBorder="1" applyAlignment="1">
      <alignment horizontal="center"/>
    </xf>
    <xf numFmtId="170" fontId="59" fillId="7" borderId="14" xfId="2" applyNumberFormat="1" applyFont="1" applyFill="1" applyBorder="1" applyAlignment="1">
      <alignment horizontal="center"/>
    </xf>
    <xf numFmtId="170" fontId="58" fillId="2" borderId="24" xfId="2" applyNumberFormat="1" applyFont="1" applyFill="1" applyBorder="1" applyAlignment="1">
      <alignment horizontal="center"/>
    </xf>
    <xf numFmtId="0" fontId="2" fillId="0" borderId="0" xfId="2" applyFont="1" applyBorder="1" applyAlignment="1">
      <alignment horizontal="center" wrapText="1"/>
    </xf>
    <xf numFmtId="0" fontId="0" fillId="0" borderId="0" xfId="0" applyFont="1" applyBorder="1"/>
    <xf numFmtId="168" fontId="54" fillId="2" borderId="0" xfId="4" applyNumberFormat="1" applyFont="1" applyFill="1" applyBorder="1" applyAlignment="1">
      <alignment horizontal="right"/>
    </xf>
    <xf numFmtId="168" fontId="54" fillId="0" borderId="0" xfId="4" applyNumberFormat="1" applyFont="1" applyBorder="1" applyAlignment="1">
      <alignment horizontal="right"/>
    </xf>
    <xf numFmtId="168" fontId="54" fillId="0" borderId="0" xfId="4" applyNumberFormat="1" applyFont="1" applyBorder="1"/>
    <xf numFmtId="0" fontId="51" fillId="0" borderId="14" xfId="0" applyFont="1" applyBorder="1" applyAlignment="1">
      <alignment horizontal="left"/>
    </xf>
    <xf numFmtId="4" fontId="45" fillId="2" borderId="5" xfId="0" applyNumberFormat="1" applyFont="1" applyFill="1" applyBorder="1" applyAlignment="1">
      <alignment horizontal="right"/>
    </xf>
    <xf numFmtId="10" fontId="45" fillId="3" borderId="1" xfId="4" applyNumberFormat="1" applyFont="1" applyFill="1" applyBorder="1" applyAlignment="1">
      <alignment horizontal="right"/>
    </xf>
    <xf numFmtId="10" fontId="45" fillId="3" borderId="5" xfId="4" applyNumberFormat="1" applyFont="1" applyFill="1" applyBorder="1" applyAlignment="1">
      <alignment horizontal="right"/>
    </xf>
    <xf numFmtId="10" fontId="45" fillId="6" borderId="5" xfId="4" applyNumberFormat="1" applyFont="1" applyFill="1" applyBorder="1" applyAlignment="1">
      <alignment horizontal="right"/>
    </xf>
    <xf numFmtId="10" fontId="54" fillId="0" borderId="1" xfId="4" applyNumberFormat="1" applyFont="1" applyBorder="1" applyAlignment="1">
      <alignment horizontal="right"/>
    </xf>
    <xf numFmtId="10" fontId="54" fillId="0" borderId="1" xfId="4" applyNumberFormat="1" applyFont="1" applyBorder="1"/>
    <xf numFmtId="10" fontId="54" fillId="2" borderId="13" xfId="4" applyNumberFormat="1" applyFont="1" applyFill="1" applyBorder="1" applyAlignment="1">
      <alignment horizontal="right"/>
    </xf>
    <xf numFmtId="10" fontId="54" fillId="2" borderId="4" xfId="4" applyNumberFormat="1" applyFont="1" applyFill="1" applyBorder="1" applyAlignment="1">
      <alignment horizontal="right"/>
    </xf>
    <xf numFmtId="0" fontId="54" fillId="0" borderId="26" xfId="0" applyFont="1" applyBorder="1"/>
    <xf numFmtId="0" fontId="54" fillId="0" borderId="0" xfId="0" applyFont="1" applyBorder="1"/>
    <xf numFmtId="0" fontId="4" fillId="2" borderId="1" xfId="0" applyFont="1" applyFill="1" applyBorder="1"/>
    <xf numFmtId="0" fontId="4" fillId="2" borderId="22" xfId="0" applyFont="1" applyFill="1" applyBorder="1"/>
    <xf numFmtId="0" fontId="54" fillId="0" borderId="3" xfId="0" applyFont="1" applyBorder="1"/>
    <xf numFmtId="0" fontId="54" fillId="2" borderId="20" xfId="0" applyFont="1" applyFill="1" applyBorder="1" applyAlignment="1">
      <alignment horizontal="right"/>
    </xf>
    <xf numFmtId="1" fontId="65" fillId="2" borderId="20" xfId="0" applyNumberFormat="1" applyFont="1" applyFill="1" applyBorder="1" applyAlignment="1">
      <alignment horizontal="right" vertical="center" wrapText="1"/>
    </xf>
    <xf numFmtId="0" fontId="54" fillId="0" borderId="9" xfId="0" applyFont="1" applyBorder="1" applyAlignment="1">
      <alignment horizontal="center" vertical="center"/>
    </xf>
    <xf numFmtId="0" fontId="54" fillId="0" borderId="19" xfId="0" applyFont="1" applyBorder="1" applyAlignment="1">
      <alignment horizontal="center" vertical="center"/>
    </xf>
    <xf numFmtId="0" fontId="54" fillId="0" borderId="10" xfId="0" applyFont="1" applyBorder="1" applyAlignment="1">
      <alignment horizontal="center" vertical="center"/>
    </xf>
    <xf numFmtId="10" fontId="54" fillId="0" borderId="24" xfId="4" applyNumberFormat="1" applyFont="1" applyBorder="1" applyAlignment="1">
      <alignment horizontal="right"/>
    </xf>
    <xf numFmtId="10" fontId="54" fillId="0" borderId="24" xfId="4" applyNumberFormat="1" applyFont="1" applyBorder="1"/>
    <xf numFmtId="10" fontId="54" fillId="2" borderId="25" xfId="4" applyNumberFormat="1" applyFont="1" applyFill="1" applyBorder="1" applyAlignment="1">
      <alignment horizontal="right"/>
    </xf>
    <xf numFmtId="1" fontId="54" fillId="2" borderId="32" xfId="0" applyNumberFormat="1" applyFont="1" applyFill="1" applyBorder="1" applyAlignment="1">
      <alignment horizontal="center" vertical="center" wrapText="1"/>
    </xf>
    <xf numFmtId="1" fontId="54" fillId="2" borderId="33" xfId="5" applyNumberFormat="1" applyFont="1" applyFill="1" applyBorder="1" applyAlignment="1">
      <alignment horizontal="center" vertical="center" wrapText="1"/>
    </xf>
    <xf numFmtId="0" fontId="54" fillId="0" borderId="11" xfId="0" applyFont="1" applyBorder="1" applyAlignment="1">
      <alignment horizontal="center" vertical="center"/>
    </xf>
    <xf numFmtId="10" fontId="54" fillId="2" borderId="23" xfId="4" applyNumberFormat="1" applyFont="1" applyFill="1" applyBorder="1" applyAlignment="1">
      <alignment horizontal="right"/>
    </xf>
    <xf numFmtId="1" fontId="54" fillId="2" borderId="34" xfId="5" applyNumberFormat="1" applyFont="1" applyFill="1" applyBorder="1" applyAlignment="1">
      <alignment horizontal="center" vertical="center" wrapText="1"/>
    </xf>
    <xf numFmtId="10" fontId="54" fillId="2" borderId="19" xfId="4" applyNumberFormat="1" applyFont="1" applyFill="1" applyBorder="1" applyAlignment="1">
      <alignment horizontal="right"/>
    </xf>
    <xf numFmtId="10" fontId="54" fillId="0" borderId="9" xfId="4" applyNumberFormat="1" applyFont="1" applyBorder="1" applyAlignment="1">
      <alignment horizontal="right"/>
    </xf>
    <xf numFmtId="10" fontId="54" fillId="0" borderId="9" xfId="4" applyNumberFormat="1" applyFont="1" applyBorder="1"/>
    <xf numFmtId="10" fontId="54" fillId="2" borderId="10" xfId="4" applyNumberFormat="1" applyFont="1" applyFill="1" applyBorder="1" applyAlignment="1">
      <alignment horizontal="right"/>
    </xf>
    <xf numFmtId="0" fontId="32" fillId="0" borderId="32" xfId="0" applyFont="1" applyBorder="1"/>
    <xf numFmtId="170" fontId="15" fillId="0" borderId="23" xfId="2" applyNumberFormat="1" applyFont="1" applyBorder="1" applyAlignment="1">
      <alignment horizontal="center" vertical="center"/>
    </xf>
    <xf numFmtId="170" fontId="15" fillId="0" borderId="24" xfId="2" applyNumberFormat="1" applyFont="1" applyBorder="1" applyAlignment="1">
      <alignment horizontal="center" vertical="center"/>
    </xf>
    <xf numFmtId="170" fontId="1" fillId="0" borderId="25" xfId="2" applyNumberFormat="1" applyFont="1" applyBorder="1" applyAlignment="1">
      <alignment horizontal="center" vertical="center"/>
    </xf>
    <xf numFmtId="170" fontId="1" fillId="0" borderId="24" xfId="2" applyNumberFormat="1" applyFont="1" applyBorder="1" applyAlignment="1">
      <alignment horizontal="center" vertical="center"/>
    </xf>
    <xf numFmtId="170" fontId="1" fillId="0" borderId="23" xfId="2" applyNumberFormat="1" applyFont="1" applyBorder="1" applyAlignment="1">
      <alignment horizontal="center" vertical="center"/>
    </xf>
    <xf numFmtId="170" fontId="15" fillId="0" borderId="25" xfId="2" applyNumberFormat="1" applyFont="1" applyBorder="1" applyAlignment="1">
      <alignment horizontal="center" vertical="center"/>
    </xf>
    <xf numFmtId="0" fontId="16" fillId="2" borderId="21" xfId="0" applyFont="1" applyFill="1" applyBorder="1"/>
    <xf numFmtId="170" fontId="16" fillId="2" borderId="14" xfId="2" applyNumberFormat="1" applyFont="1" applyFill="1" applyBorder="1" applyAlignment="1">
      <alignment horizontal="center"/>
    </xf>
    <xf numFmtId="170" fontId="16" fillId="2" borderId="5" xfId="2" applyNumberFormat="1" applyFont="1" applyFill="1" applyBorder="1" applyAlignment="1">
      <alignment horizontal="center"/>
    </xf>
    <xf numFmtId="170" fontId="16" fillId="2" borderId="6" xfId="2" applyNumberFormat="1" applyFont="1" applyFill="1" applyBorder="1" applyAlignment="1">
      <alignment horizontal="center"/>
    </xf>
    <xf numFmtId="10" fontId="31" fillId="9" borderId="1" xfId="4" applyNumberFormat="1" applyFont="1" applyFill="1" applyBorder="1" applyAlignment="1">
      <alignment horizontal="right"/>
    </xf>
    <xf numFmtId="10" fontId="54" fillId="7" borderId="24" xfId="4" applyNumberFormat="1" applyFont="1" applyFill="1" applyBorder="1" applyAlignment="1">
      <alignment horizontal="right"/>
    </xf>
    <xf numFmtId="10" fontId="54" fillId="7" borderId="1" xfId="4" applyNumberFormat="1" applyFont="1" applyFill="1" applyBorder="1" applyAlignment="1">
      <alignment horizontal="right"/>
    </xf>
    <xf numFmtId="10" fontId="54" fillId="7" borderId="9" xfId="4" applyNumberFormat="1" applyFont="1" applyFill="1" applyBorder="1" applyAlignment="1">
      <alignment horizontal="right"/>
    </xf>
    <xf numFmtId="170" fontId="15" fillId="7" borderId="24" xfId="2" applyNumberFormat="1" applyFont="1" applyFill="1" applyBorder="1" applyAlignment="1">
      <alignment horizontal="center" vertical="center"/>
    </xf>
    <xf numFmtId="170" fontId="16" fillId="7" borderId="5" xfId="2" applyNumberFormat="1" applyFont="1" applyFill="1" applyBorder="1" applyAlignment="1">
      <alignment horizontal="center"/>
    </xf>
    <xf numFmtId="10" fontId="54" fillId="7" borderId="24" xfId="4" applyNumberFormat="1" applyFont="1" applyFill="1" applyBorder="1"/>
    <xf numFmtId="10" fontId="54" fillId="7" borderId="1" xfId="4" applyNumberFormat="1" applyFont="1" applyFill="1" applyBorder="1"/>
    <xf numFmtId="10" fontId="54" fillId="7" borderId="9" xfId="4" applyNumberFormat="1" applyFont="1" applyFill="1" applyBorder="1"/>
    <xf numFmtId="0" fontId="54" fillId="0" borderId="0" xfId="0" applyFont="1" applyAlignment="1">
      <alignment horizontal="center" vertical="center" textRotation="90" wrapText="1"/>
    </xf>
    <xf numFmtId="0" fontId="54" fillId="0" borderId="0" xfId="0" applyFont="1"/>
    <xf numFmtId="10" fontId="30" fillId="0" borderId="1" xfId="4" applyNumberFormat="1" applyFont="1" applyBorder="1" applyAlignment="1">
      <alignment horizontal="right"/>
    </xf>
    <xf numFmtId="10" fontId="30" fillId="0" borderId="4" xfId="4" applyNumberFormat="1" applyFont="1" applyBorder="1" applyAlignment="1">
      <alignment horizontal="right"/>
    </xf>
    <xf numFmtId="10" fontId="30" fillId="0" borderId="1" xfId="4" applyNumberFormat="1" applyFont="1" applyBorder="1"/>
    <xf numFmtId="10" fontId="30" fillId="0" borderId="4" xfId="4" applyNumberFormat="1" applyFont="1" applyBorder="1"/>
    <xf numFmtId="10" fontId="30" fillId="2" borderId="5" xfId="4" applyNumberFormat="1" applyFont="1" applyFill="1" applyBorder="1" applyAlignment="1">
      <alignment horizontal="right"/>
    </xf>
    <xf numFmtId="10" fontId="30" fillId="2" borderId="6" xfId="4" applyNumberFormat="1" applyFont="1" applyFill="1" applyBorder="1" applyAlignment="1">
      <alignment horizontal="right"/>
    </xf>
    <xf numFmtId="164" fontId="30" fillId="0" borderId="1" xfId="4" applyNumberFormat="1" applyFont="1" applyBorder="1" applyAlignment="1">
      <alignment horizontal="right"/>
    </xf>
    <xf numFmtId="164" fontId="30" fillId="0" borderId="4" xfId="4" applyNumberFormat="1" applyFont="1" applyBorder="1" applyAlignment="1">
      <alignment horizontal="right"/>
    </xf>
    <xf numFmtId="0" fontId="66" fillId="0" borderId="1" xfId="0" applyFont="1" applyBorder="1"/>
    <xf numFmtId="0" fontId="66" fillId="0" borderId="1" xfId="0" applyFont="1" applyBorder="1" applyAlignment="1">
      <alignment horizontal="left"/>
    </xf>
    <xf numFmtId="1" fontId="54" fillId="2" borderId="9" xfId="0" applyNumberFormat="1" applyFont="1" applyFill="1" applyBorder="1" applyAlignment="1">
      <alignment horizontal="center" vertical="center" wrapText="1"/>
    </xf>
    <xf numFmtId="1" fontId="54" fillId="2" borderId="9" xfId="5" applyNumberFormat="1" applyFont="1" applyFill="1" applyBorder="1" applyAlignment="1">
      <alignment horizontal="center" vertical="center" wrapText="1"/>
    </xf>
    <xf numFmtId="0" fontId="66" fillId="2" borderId="24" xfId="0" applyFont="1" applyFill="1" applyBorder="1" applyAlignment="1">
      <alignment horizontal="left"/>
    </xf>
    <xf numFmtId="10" fontId="30" fillId="2" borderId="24" xfId="4" applyNumberFormat="1" applyFont="1" applyFill="1" applyBorder="1" applyAlignment="1">
      <alignment horizontal="right"/>
    </xf>
    <xf numFmtId="10" fontId="30" fillId="2" borderId="25" xfId="4" applyNumberFormat="1" applyFont="1" applyFill="1" applyBorder="1" applyAlignment="1">
      <alignment horizontal="right"/>
    </xf>
    <xf numFmtId="0" fontId="67" fillId="0" borderId="5" xfId="0" applyFont="1" applyBorder="1" applyAlignment="1">
      <alignment horizontal="left"/>
    </xf>
    <xf numFmtId="0" fontId="66" fillId="0" borderId="5" xfId="0" applyFont="1" applyBorder="1" applyAlignment="1">
      <alignment horizontal="left"/>
    </xf>
    <xf numFmtId="0" fontId="66" fillId="2" borderId="5" xfId="0" applyFont="1" applyFill="1" applyBorder="1" applyAlignment="1">
      <alignment horizontal="left"/>
    </xf>
    <xf numFmtId="0" fontId="68" fillId="0" borderId="35" xfId="0" applyFont="1" applyBorder="1" applyAlignment="1"/>
    <xf numFmtId="0" fontId="68" fillId="0" borderId="36" xfId="0" applyFont="1" applyBorder="1" applyAlignment="1"/>
    <xf numFmtId="0" fontId="20" fillId="0" borderId="37" xfId="3" applyFont="1" applyBorder="1" applyAlignment="1">
      <alignment horizontal="left" wrapText="1"/>
    </xf>
    <xf numFmtId="0" fontId="20" fillId="0" borderId="38" xfId="3" applyFont="1" applyBorder="1" applyAlignment="1">
      <alignment horizontal="center" wrapText="1"/>
    </xf>
    <xf numFmtId="0" fontId="20" fillId="0" borderId="39" xfId="3" applyFont="1" applyBorder="1" applyAlignment="1">
      <alignment horizontal="center" wrapText="1"/>
    </xf>
    <xf numFmtId="0" fontId="20" fillId="0" borderId="40" xfId="3" applyFont="1" applyBorder="1" applyAlignment="1">
      <alignment horizontal="center" wrapText="1"/>
    </xf>
    <xf numFmtId="0" fontId="20" fillId="0" borderId="41" xfId="3" applyFont="1" applyBorder="1" applyAlignment="1">
      <alignment horizontal="left" vertical="top" wrapText="1"/>
    </xf>
    <xf numFmtId="170" fontId="20" fillId="0" borderId="42" xfId="3" applyNumberFormat="1" applyFont="1" applyBorder="1" applyAlignment="1">
      <alignment horizontal="right" vertical="top"/>
    </xf>
    <xf numFmtId="169" fontId="20" fillId="0" borderId="43" xfId="3" applyNumberFormat="1" applyFont="1" applyBorder="1" applyAlignment="1">
      <alignment horizontal="right" vertical="top"/>
    </xf>
    <xf numFmtId="170" fontId="20" fillId="0" borderId="43" xfId="3" applyNumberFormat="1" applyFont="1" applyBorder="1" applyAlignment="1">
      <alignment horizontal="right" vertical="top"/>
    </xf>
    <xf numFmtId="170" fontId="21" fillId="0" borderId="44" xfId="3" applyNumberFormat="1" applyFont="1" applyBorder="1" applyAlignment="1">
      <alignment horizontal="right" vertical="top"/>
    </xf>
    <xf numFmtId="0" fontId="20" fillId="0" borderId="45" xfId="3" applyFont="1" applyBorder="1" applyAlignment="1">
      <alignment horizontal="left" vertical="top" wrapText="1"/>
    </xf>
    <xf numFmtId="170" fontId="20" fillId="0" borderId="46" xfId="3" applyNumberFormat="1" applyFont="1" applyBorder="1" applyAlignment="1">
      <alignment horizontal="right" vertical="top"/>
    </xf>
    <xf numFmtId="169" fontId="20" fillId="0" borderId="47" xfId="3" applyNumberFormat="1" applyFont="1" applyBorder="1" applyAlignment="1">
      <alignment horizontal="right" vertical="top"/>
    </xf>
    <xf numFmtId="170" fontId="20" fillId="0" borderId="47" xfId="3" applyNumberFormat="1" applyFont="1" applyBorder="1" applyAlignment="1">
      <alignment horizontal="right" vertical="top"/>
    </xf>
    <xf numFmtId="0" fontId="17" fillId="0" borderId="47" xfId="3" applyFont="1" applyBorder="1" applyAlignment="1">
      <alignment horizontal="center" vertical="center"/>
    </xf>
    <xf numFmtId="0" fontId="17" fillId="0" borderId="48" xfId="3" applyFont="1" applyBorder="1" applyAlignment="1">
      <alignment horizontal="center" vertical="center"/>
    </xf>
    <xf numFmtId="0" fontId="20" fillId="0" borderId="49" xfId="3" applyFont="1" applyBorder="1" applyAlignment="1">
      <alignment horizontal="left" vertical="top" wrapText="1"/>
    </xf>
    <xf numFmtId="170" fontId="20" fillId="0" borderId="50" xfId="3" applyNumberFormat="1" applyFont="1" applyBorder="1" applyAlignment="1">
      <alignment horizontal="right" vertical="top"/>
    </xf>
    <xf numFmtId="0" fontId="17" fillId="0" borderId="51" xfId="3" applyFont="1" applyBorder="1" applyAlignment="1">
      <alignment horizontal="center" vertical="center"/>
    </xf>
    <xf numFmtId="0" fontId="17" fillId="0" borderId="52" xfId="3" applyFont="1" applyBorder="1" applyAlignment="1">
      <alignment horizontal="center" vertical="center"/>
    </xf>
    <xf numFmtId="0" fontId="20" fillId="0" borderId="53" xfId="3" applyFont="1" applyBorder="1" applyAlignment="1">
      <alignment horizontal="left" vertical="top" wrapText="1"/>
    </xf>
    <xf numFmtId="170" fontId="20" fillId="0" borderId="54" xfId="3" applyNumberFormat="1" applyFont="1" applyBorder="1" applyAlignment="1">
      <alignment horizontal="right" vertical="top"/>
    </xf>
    <xf numFmtId="169" fontId="20" fillId="0" borderId="55" xfId="3" applyNumberFormat="1" applyFont="1" applyBorder="1" applyAlignment="1">
      <alignment horizontal="right" vertical="top"/>
    </xf>
    <xf numFmtId="170" fontId="20" fillId="0" borderId="55" xfId="3" applyNumberFormat="1" applyFont="1" applyBorder="1" applyAlignment="1">
      <alignment horizontal="right" vertical="top"/>
    </xf>
    <xf numFmtId="170" fontId="21" fillId="0" borderId="56" xfId="3" applyNumberFormat="1" applyFont="1" applyBorder="1" applyAlignment="1">
      <alignment horizontal="right" vertical="top"/>
    </xf>
    <xf numFmtId="0" fontId="20" fillId="0" borderId="57" xfId="3" applyFont="1" applyBorder="1" applyAlignment="1">
      <alignment horizontal="left" vertical="top" wrapText="1"/>
    </xf>
    <xf numFmtId="170" fontId="20" fillId="0" borderId="58" xfId="3" applyNumberFormat="1" applyFont="1" applyBorder="1" applyAlignment="1">
      <alignment horizontal="right" vertical="top"/>
    </xf>
    <xf numFmtId="0" fontId="17" fillId="0" borderId="59" xfId="3" applyFont="1" applyBorder="1" applyAlignment="1">
      <alignment horizontal="center" vertical="center"/>
    </xf>
    <xf numFmtId="0" fontId="17" fillId="0" borderId="60" xfId="3" applyFont="1" applyBorder="1" applyAlignment="1">
      <alignment horizontal="center" vertical="center"/>
    </xf>
    <xf numFmtId="0" fontId="17" fillId="0" borderId="0" xfId="3"/>
    <xf numFmtId="0" fontId="20" fillId="0" borderId="61" xfId="3" applyFont="1" applyBorder="1" applyAlignment="1">
      <alignment horizontal="center" wrapText="1"/>
    </xf>
    <xf numFmtId="0" fontId="20" fillId="0" borderId="62" xfId="3" applyFont="1" applyBorder="1" applyAlignment="1">
      <alignment horizontal="center" wrapText="1"/>
    </xf>
    <xf numFmtId="0" fontId="17" fillId="0" borderId="43" xfId="3" applyFont="1" applyBorder="1" applyAlignment="1">
      <alignment horizontal="center" vertical="center"/>
    </xf>
    <xf numFmtId="170" fontId="20" fillId="0" borderId="44" xfId="3" applyNumberFormat="1" applyFont="1" applyBorder="1" applyAlignment="1">
      <alignment horizontal="right" vertical="top"/>
    </xf>
    <xf numFmtId="170" fontId="20" fillId="0" borderId="51" xfId="3" applyNumberFormat="1" applyFont="1" applyBorder="1" applyAlignment="1">
      <alignment horizontal="right" vertical="top"/>
    </xf>
    <xf numFmtId="170" fontId="20" fillId="0" borderId="52" xfId="3" applyNumberFormat="1" applyFont="1" applyBorder="1" applyAlignment="1">
      <alignment horizontal="right" vertical="top"/>
    </xf>
    <xf numFmtId="0" fontId="17" fillId="0" borderId="55" xfId="3" applyFont="1" applyBorder="1" applyAlignment="1">
      <alignment horizontal="center" vertical="center"/>
    </xf>
    <xf numFmtId="170" fontId="20" fillId="0" borderId="56" xfId="3" applyNumberFormat="1" applyFont="1" applyBorder="1" applyAlignment="1">
      <alignment horizontal="right" vertical="top"/>
    </xf>
    <xf numFmtId="170" fontId="20" fillId="0" borderId="48" xfId="3" applyNumberFormat="1" applyFont="1" applyBorder="1" applyAlignment="1">
      <alignment horizontal="right" vertical="top"/>
    </xf>
    <xf numFmtId="170" fontId="20" fillId="0" borderId="59" xfId="3" applyNumberFormat="1" applyFont="1" applyBorder="1" applyAlignment="1">
      <alignment horizontal="right" vertical="top"/>
    </xf>
    <xf numFmtId="170" fontId="20" fillId="0" borderId="60" xfId="3" applyNumberFormat="1" applyFont="1" applyBorder="1" applyAlignment="1">
      <alignment horizontal="right" vertical="top"/>
    </xf>
    <xf numFmtId="0" fontId="20" fillId="0" borderId="63" xfId="3" applyFont="1" applyBorder="1" applyAlignment="1">
      <alignment horizontal="center" wrapText="1"/>
    </xf>
    <xf numFmtId="0" fontId="20" fillId="0" borderId="64" xfId="3" applyFont="1" applyBorder="1" applyAlignment="1">
      <alignment horizontal="center" wrapText="1"/>
    </xf>
    <xf numFmtId="170" fontId="21" fillId="0" borderId="42" xfId="3" applyNumberFormat="1" applyFont="1" applyBorder="1" applyAlignment="1">
      <alignment horizontal="right" vertical="top"/>
    </xf>
    <xf numFmtId="170" fontId="21" fillId="0" borderId="46" xfId="3" applyNumberFormat="1" applyFont="1" applyBorder="1" applyAlignment="1">
      <alignment horizontal="right" vertical="top"/>
    </xf>
    <xf numFmtId="170" fontId="21" fillId="0" borderId="50" xfId="3" applyNumberFormat="1" applyFont="1" applyBorder="1" applyAlignment="1">
      <alignment horizontal="right" vertical="top"/>
    </xf>
    <xf numFmtId="170" fontId="21" fillId="0" borderId="54" xfId="3" applyNumberFormat="1" applyFont="1" applyBorder="1" applyAlignment="1">
      <alignment horizontal="right" vertical="top"/>
    </xf>
    <xf numFmtId="170" fontId="21" fillId="0" borderId="58" xfId="3" applyNumberFormat="1" applyFont="1" applyBorder="1" applyAlignment="1">
      <alignment horizontal="right" vertical="top"/>
    </xf>
    <xf numFmtId="0" fontId="20" fillId="0" borderId="65" xfId="3" applyFont="1" applyBorder="1" applyAlignment="1">
      <alignment horizontal="left" vertical="top" wrapText="1"/>
    </xf>
    <xf numFmtId="0" fontId="20" fillId="0" borderId="42" xfId="3" applyFont="1" applyBorder="1" applyAlignment="1">
      <alignment vertical="top" wrapText="1"/>
    </xf>
    <xf numFmtId="0" fontId="20" fillId="0" borderId="43" xfId="3" applyFont="1" applyBorder="1" applyAlignment="1">
      <alignment horizontal="right" vertical="top" wrapText="1"/>
    </xf>
    <xf numFmtId="171" fontId="20" fillId="0" borderId="44" xfId="3" applyNumberFormat="1" applyFont="1" applyBorder="1" applyAlignment="1">
      <alignment horizontal="right" vertical="top"/>
    </xf>
    <xf numFmtId="0" fontId="22" fillId="0" borderId="44" xfId="3" applyFont="1" applyBorder="1" applyAlignment="1">
      <alignment horizontal="left" vertical="top" wrapText="1"/>
    </xf>
    <xf numFmtId="0" fontId="20" fillId="0" borderId="66" xfId="3" applyFont="1" applyBorder="1" applyAlignment="1">
      <alignment horizontal="left" vertical="top" wrapText="1"/>
    </xf>
    <xf numFmtId="0" fontId="20" fillId="0" borderId="46" xfId="3" applyFont="1" applyBorder="1" applyAlignment="1">
      <alignment vertical="top" wrapText="1"/>
    </xf>
    <xf numFmtId="0" fontId="20" fillId="0" borderId="47" xfId="3" applyFont="1" applyBorder="1" applyAlignment="1">
      <alignment horizontal="right" vertical="top" wrapText="1"/>
    </xf>
    <xf numFmtId="0" fontId="22" fillId="0" borderId="48" xfId="3" applyFont="1" applyBorder="1" applyAlignment="1">
      <alignment horizontal="left" vertical="top" wrapText="1"/>
    </xf>
    <xf numFmtId="171" fontId="20" fillId="0" borderId="48" xfId="3" applyNumberFormat="1" applyFont="1" applyBorder="1" applyAlignment="1">
      <alignment horizontal="right" vertical="top"/>
    </xf>
    <xf numFmtId="0" fontId="22" fillId="0" borderId="67" xfId="3" applyFont="1" applyBorder="1" applyAlignment="1">
      <alignment horizontal="center" wrapText="1"/>
    </xf>
    <xf numFmtId="0" fontId="29" fillId="0" borderId="0" xfId="0" applyFont="1"/>
    <xf numFmtId="0" fontId="3" fillId="0" borderId="0" xfId="1"/>
    <xf numFmtId="0" fontId="25" fillId="0" borderId="38" xfId="1" applyFont="1" applyBorder="1" applyAlignment="1">
      <alignment horizontal="center" wrapText="1"/>
    </xf>
    <xf numFmtId="0" fontId="25" fillId="0" borderId="39" xfId="1" applyFont="1" applyBorder="1" applyAlignment="1">
      <alignment horizontal="center" wrapText="1"/>
    </xf>
    <xf numFmtId="0" fontId="25" fillId="0" borderId="40" xfId="1" applyFont="1" applyBorder="1" applyAlignment="1">
      <alignment horizontal="center" wrapText="1"/>
    </xf>
    <xf numFmtId="0" fontId="25" fillId="0" borderId="65" xfId="1" applyFont="1" applyBorder="1" applyAlignment="1">
      <alignment horizontal="left" vertical="top" wrapText="1"/>
    </xf>
    <xf numFmtId="0" fontId="25" fillId="0" borderId="42" xfId="1" applyFont="1" applyBorder="1" applyAlignment="1">
      <alignment vertical="top" wrapText="1"/>
    </xf>
    <xf numFmtId="0" fontId="25" fillId="0" borderId="43" xfId="1" applyFont="1" applyBorder="1" applyAlignment="1">
      <alignment horizontal="right" vertical="top" wrapText="1"/>
    </xf>
    <xf numFmtId="0" fontId="25" fillId="0" borderId="68" xfId="1" applyFont="1" applyBorder="1" applyAlignment="1">
      <alignment horizontal="left" vertical="top" wrapText="1"/>
    </xf>
    <xf numFmtId="0" fontId="25" fillId="0" borderId="58" xfId="1" applyFont="1" applyBorder="1" applyAlignment="1">
      <alignment vertical="top" wrapText="1"/>
    </xf>
    <xf numFmtId="0" fontId="25" fillId="0" borderId="59" xfId="1" applyFont="1" applyBorder="1" applyAlignment="1">
      <alignment horizontal="right" vertical="top" wrapText="1"/>
    </xf>
    <xf numFmtId="170" fontId="26" fillId="0" borderId="42" xfId="1" applyNumberFormat="1" applyFont="1" applyBorder="1" applyAlignment="1">
      <alignment horizontal="right" vertical="top"/>
    </xf>
    <xf numFmtId="170" fontId="25" fillId="0" borderId="43" xfId="1" applyNumberFormat="1" applyFont="1" applyBorder="1" applyAlignment="1">
      <alignment horizontal="right" vertical="top"/>
    </xf>
    <xf numFmtId="171" fontId="25" fillId="0" borderId="44" xfId="1" applyNumberFormat="1" applyFont="1" applyBorder="1" applyAlignment="1">
      <alignment horizontal="right" vertical="top"/>
    </xf>
    <xf numFmtId="170" fontId="26" fillId="0" borderId="58" xfId="1" applyNumberFormat="1" applyFont="1" applyBorder="1" applyAlignment="1">
      <alignment horizontal="right" vertical="top"/>
    </xf>
    <xf numFmtId="170" fontId="25" fillId="0" borderId="59" xfId="1" applyNumberFormat="1" applyFont="1" applyBorder="1" applyAlignment="1">
      <alignment horizontal="right" vertical="top"/>
    </xf>
    <xf numFmtId="171" fontId="25" fillId="0" borderId="60" xfId="1" applyNumberFormat="1" applyFont="1" applyBorder="1" applyAlignment="1">
      <alignment horizontal="right" vertical="top"/>
    </xf>
    <xf numFmtId="0" fontId="25" fillId="0" borderId="41" xfId="1" applyFont="1" applyBorder="1" applyAlignment="1">
      <alignment horizontal="left" vertical="top" wrapText="1"/>
    </xf>
    <xf numFmtId="170" fontId="25" fillId="0" borderId="42" xfId="1" applyNumberFormat="1" applyFont="1" applyBorder="1" applyAlignment="1">
      <alignment horizontal="right" vertical="top"/>
    </xf>
    <xf numFmtId="169" fontId="25" fillId="0" borderId="43" xfId="1" applyNumberFormat="1" applyFont="1" applyBorder="1" applyAlignment="1">
      <alignment horizontal="right" vertical="top"/>
    </xf>
    <xf numFmtId="170" fontId="26" fillId="0" borderId="44" xfId="1" applyNumberFormat="1" applyFont="1" applyBorder="1" applyAlignment="1">
      <alignment horizontal="right" vertical="top"/>
    </xf>
    <xf numFmtId="0" fontId="25" fillId="0" borderId="45" xfId="1" applyFont="1" applyBorder="1" applyAlignment="1">
      <alignment horizontal="left" vertical="top" wrapText="1"/>
    </xf>
    <xf numFmtId="170" fontId="25" fillId="0" borderId="46" xfId="1" applyNumberFormat="1" applyFont="1" applyBorder="1" applyAlignment="1">
      <alignment horizontal="right" vertical="top"/>
    </xf>
    <xf numFmtId="169" fontId="25" fillId="0" borderId="47" xfId="1" applyNumberFormat="1" applyFont="1" applyBorder="1" applyAlignment="1">
      <alignment horizontal="right" vertical="top"/>
    </xf>
    <xf numFmtId="170" fontId="25" fillId="0" borderId="47" xfId="1" applyNumberFormat="1" applyFont="1" applyBorder="1" applyAlignment="1">
      <alignment horizontal="right" vertical="top"/>
    </xf>
    <xf numFmtId="0" fontId="3" fillId="0" borderId="4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25" fillId="0" borderId="49" xfId="1" applyFont="1" applyBorder="1" applyAlignment="1">
      <alignment horizontal="left" vertical="top" wrapText="1"/>
    </xf>
    <xf numFmtId="170" fontId="25" fillId="0" borderId="50" xfId="1" applyNumberFormat="1" applyFont="1" applyBorder="1" applyAlignment="1">
      <alignment horizontal="right" vertical="top"/>
    </xf>
    <xf numFmtId="0" fontId="3" fillId="0" borderId="51" xfId="1" applyFont="1" applyBorder="1" applyAlignment="1">
      <alignment horizontal="center" vertical="center"/>
    </xf>
    <xf numFmtId="0" fontId="3" fillId="0" borderId="52" xfId="1" applyFont="1" applyBorder="1" applyAlignment="1">
      <alignment horizontal="center" vertical="center"/>
    </xf>
    <xf numFmtId="0" fontId="25" fillId="0" borderId="53" xfId="1" applyFont="1" applyBorder="1" applyAlignment="1">
      <alignment horizontal="left" vertical="top" wrapText="1"/>
    </xf>
    <xf numFmtId="170" fontId="25" fillId="0" borderId="54" xfId="1" applyNumberFormat="1" applyFont="1" applyBorder="1" applyAlignment="1">
      <alignment horizontal="right" vertical="top"/>
    </xf>
    <xf numFmtId="169" fontId="25" fillId="0" borderId="55" xfId="1" applyNumberFormat="1" applyFont="1" applyBorder="1" applyAlignment="1">
      <alignment horizontal="right" vertical="top"/>
    </xf>
    <xf numFmtId="170" fontId="25" fillId="0" borderId="55" xfId="1" applyNumberFormat="1" applyFont="1" applyBorder="1" applyAlignment="1">
      <alignment horizontal="right" vertical="top"/>
    </xf>
    <xf numFmtId="170" fontId="26" fillId="0" borderId="56" xfId="1" applyNumberFormat="1" applyFont="1" applyBorder="1" applyAlignment="1">
      <alignment horizontal="right" vertical="top"/>
    </xf>
    <xf numFmtId="0" fontId="25" fillId="0" borderId="57" xfId="1" applyFont="1" applyBorder="1" applyAlignment="1">
      <alignment horizontal="left" vertical="top" wrapText="1"/>
    </xf>
    <xf numFmtId="170" fontId="25" fillId="0" borderId="58" xfId="1" applyNumberFormat="1" applyFont="1" applyBorder="1" applyAlignment="1">
      <alignment horizontal="right" vertical="top"/>
    </xf>
    <xf numFmtId="0" fontId="3" fillId="0" borderId="59" xfId="1" applyFont="1" applyBorder="1" applyAlignment="1">
      <alignment horizontal="center" vertical="center"/>
    </xf>
    <xf numFmtId="0" fontId="3" fillId="0" borderId="60" xfId="1" applyFont="1" applyBorder="1" applyAlignment="1">
      <alignment horizontal="center" vertical="center"/>
    </xf>
    <xf numFmtId="0" fontId="25" fillId="0" borderId="61" xfId="1" applyFont="1" applyBorder="1" applyAlignment="1">
      <alignment horizontal="center" wrapText="1"/>
    </xf>
    <xf numFmtId="0" fontId="25" fillId="0" borderId="62" xfId="1" applyFont="1" applyBorder="1" applyAlignment="1">
      <alignment horizontal="center" wrapText="1"/>
    </xf>
    <xf numFmtId="0" fontId="3" fillId="0" borderId="43" xfId="1" applyFont="1" applyBorder="1" applyAlignment="1">
      <alignment horizontal="center" vertical="center"/>
    </xf>
    <xf numFmtId="170" fontId="25" fillId="0" borderId="44" xfId="1" applyNumberFormat="1" applyFont="1" applyBorder="1" applyAlignment="1">
      <alignment horizontal="right" vertical="top"/>
    </xf>
    <xf numFmtId="170" fontId="25" fillId="0" borderId="51" xfId="1" applyNumberFormat="1" applyFont="1" applyBorder="1" applyAlignment="1">
      <alignment horizontal="right" vertical="top"/>
    </xf>
    <xf numFmtId="170" fontId="25" fillId="0" borderId="52" xfId="1" applyNumberFormat="1" applyFont="1" applyBorder="1" applyAlignment="1">
      <alignment horizontal="right" vertical="top"/>
    </xf>
    <xf numFmtId="0" fontId="3" fillId="0" borderId="55" xfId="1" applyFont="1" applyBorder="1" applyAlignment="1">
      <alignment horizontal="center" vertical="center"/>
    </xf>
    <xf numFmtId="170" fontId="25" fillId="0" borderId="56" xfId="1" applyNumberFormat="1" applyFont="1" applyBorder="1" applyAlignment="1">
      <alignment horizontal="right" vertical="top"/>
    </xf>
    <xf numFmtId="170" fontId="25" fillId="0" borderId="48" xfId="1" applyNumberFormat="1" applyFont="1" applyBorder="1" applyAlignment="1">
      <alignment horizontal="right" vertical="top"/>
    </xf>
    <xf numFmtId="170" fontId="25" fillId="0" borderId="60" xfId="1" applyNumberFormat="1" applyFont="1" applyBorder="1" applyAlignment="1">
      <alignment horizontal="right" vertical="top"/>
    </xf>
    <xf numFmtId="0" fontId="25" fillId="0" borderId="64" xfId="1" applyFont="1" applyBorder="1" applyAlignment="1">
      <alignment horizontal="center" wrapText="1"/>
    </xf>
    <xf numFmtId="170" fontId="26" fillId="0" borderId="46" xfId="1" applyNumberFormat="1" applyFont="1" applyBorder="1" applyAlignment="1">
      <alignment horizontal="right" vertical="top"/>
    </xf>
    <xf numFmtId="170" fontId="26" fillId="0" borderId="50" xfId="1" applyNumberFormat="1" applyFont="1" applyBorder="1" applyAlignment="1">
      <alignment horizontal="right" vertical="top"/>
    </xf>
    <xf numFmtId="170" fontId="26" fillId="0" borderId="54" xfId="1" applyNumberFormat="1" applyFont="1" applyBorder="1" applyAlignment="1">
      <alignment horizontal="right" vertical="top"/>
    </xf>
    <xf numFmtId="169" fontId="20" fillId="4" borderId="51" xfId="3" applyNumberFormat="1" applyFont="1" applyFill="1" applyBorder="1" applyAlignment="1">
      <alignment horizontal="right" vertical="top"/>
    </xf>
    <xf numFmtId="169" fontId="20" fillId="4" borderId="59" xfId="3" applyNumberFormat="1" applyFont="1" applyFill="1" applyBorder="1" applyAlignment="1">
      <alignment horizontal="right" vertical="top"/>
    </xf>
    <xf numFmtId="0" fontId="22" fillId="0" borderId="60" xfId="1" applyFont="1" applyBorder="1" applyAlignment="1">
      <alignment horizontal="left" vertical="top" wrapText="1"/>
    </xf>
    <xf numFmtId="0" fontId="22" fillId="0" borderId="44" xfId="1" applyFont="1" applyBorder="1" applyAlignment="1">
      <alignment horizontal="left" vertical="top" wrapText="1"/>
    </xf>
    <xf numFmtId="0" fontId="25" fillId="0" borderId="68" xfId="1" applyFont="1" applyBorder="1" applyAlignment="1">
      <alignment horizontal="left" wrapText="1"/>
    </xf>
    <xf numFmtId="0" fontId="25" fillId="0" borderId="58" xfId="1" applyFont="1" applyBorder="1" applyAlignment="1">
      <alignment horizontal="center" wrapText="1"/>
    </xf>
    <xf numFmtId="0" fontId="25" fillId="0" borderId="59" xfId="1" applyFont="1" applyBorder="1" applyAlignment="1">
      <alignment horizontal="center" wrapText="1"/>
    </xf>
    <xf numFmtId="0" fontId="25" fillId="0" borderId="60" xfId="1" applyFont="1" applyBorder="1" applyAlignment="1">
      <alignment horizontal="center" wrapText="1"/>
    </xf>
    <xf numFmtId="0" fontId="25" fillId="0" borderId="60" xfId="1" applyFont="1" applyBorder="1" applyAlignment="1">
      <alignment horizontal="left"/>
    </xf>
    <xf numFmtId="169" fontId="25" fillId="7" borderId="51" xfId="1" applyNumberFormat="1" applyFont="1" applyFill="1" applyBorder="1" applyAlignment="1">
      <alignment horizontal="right" vertical="top"/>
    </xf>
    <xf numFmtId="169" fontId="25" fillId="7" borderId="59" xfId="1" applyNumberFormat="1" applyFont="1" applyFill="1" applyBorder="1" applyAlignment="1">
      <alignment horizontal="right" vertical="top"/>
    </xf>
    <xf numFmtId="0" fontId="25" fillId="0" borderId="52" xfId="1" applyFont="1" applyBorder="1" applyAlignment="1">
      <alignment horizontal="center" wrapText="1"/>
    </xf>
    <xf numFmtId="0" fontId="25" fillId="0" borderId="51" xfId="1" applyFont="1" applyBorder="1" applyAlignment="1">
      <alignment horizontal="center" wrapText="1"/>
    </xf>
    <xf numFmtId="10" fontId="54" fillId="7" borderId="23" xfId="4" applyNumberFormat="1" applyFont="1" applyFill="1" applyBorder="1" applyAlignment="1">
      <alignment horizontal="right"/>
    </xf>
    <xf numFmtId="10" fontId="54" fillId="7" borderId="13" xfId="4" applyNumberFormat="1" applyFont="1" applyFill="1" applyBorder="1" applyAlignment="1">
      <alignment horizontal="right"/>
    </xf>
    <xf numFmtId="10" fontId="54" fillId="7" borderId="19" xfId="4" applyNumberFormat="1" applyFont="1" applyFill="1" applyBorder="1" applyAlignment="1">
      <alignment horizontal="right"/>
    </xf>
    <xf numFmtId="10" fontId="54" fillId="8" borderId="13" xfId="4" applyNumberFormat="1" applyFont="1" applyFill="1" applyBorder="1" applyAlignment="1">
      <alignment horizontal="right"/>
    </xf>
    <xf numFmtId="170" fontId="1" fillId="7" borderId="24" xfId="2" applyNumberFormat="1" applyFont="1" applyFill="1" applyBorder="1" applyAlignment="1">
      <alignment horizontal="center" vertical="center"/>
    </xf>
    <xf numFmtId="170" fontId="15" fillId="7" borderId="23" xfId="2" applyNumberFormat="1" applyFont="1" applyFill="1" applyBorder="1" applyAlignment="1">
      <alignment horizontal="center" vertical="center"/>
    </xf>
    <xf numFmtId="170" fontId="16" fillId="7" borderId="14" xfId="2" applyNumberFormat="1" applyFont="1" applyFill="1" applyBorder="1" applyAlignment="1">
      <alignment horizontal="center"/>
    </xf>
    <xf numFmtId="10" fontId="54" fillId="8" borderId="1" xfId="4" applyNumberFormat="1" applyFont="1" applyFill="1" applyBorder="1" applyAlignment="1">
      <alignment horizontal="right"/>
    </xf>
    <xf numFmtId="0" fontId="0" fillId="0" borderId="0" xfId="0" applyBorder="1"/>
    <xf numFmtId="0" fontId="28" fillId="0" borderId="0" xfId="0" applyFont="1"/>
    <xf numFmtId="0" fontId="30" fillId="0" borderId="0" xfId="0" applyFont="1" applyAlignment="1">
      <alignment horizontal="left" vertical="center"/>
    </xf>
    <xf numFmtId="0" fontId="69" fillId="0" borderId="69" xfId="0" applyFont="1" applyBorder="1" applyAlignment="1">
      <alignment horizontal="center" vertical="center" wrapText="1"/>
    </xf>
    <xf numFmtId="0" fontId="69" fillId="0" borderId="35" xfId="0" applyFont="1" applyBorder="1" applyAlignment="1">
      <alignment horizontal="center" vertical="center" wrapText="1"/>
    </xf>
    <xf numFmtId="0" fontId="69" fillId="0" borderId="36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70" xfId="0" applyFont="1" applyBorder="1" applyAlignment="1">
      <alignment horizontal="center" vertical="center" wrapText="1"/>
    </xf>
    <xf numFmtId="0" fontId="70" fillId="0" borderId="24" xfId="0" applyFont="1" applyBorder="1" applyAlignment="1">
      <alignment horizontal="center"/>
    </xf>
    <xf numFmtId="0" fontId="70" fillId="0" borderId="25" xfId="0" applyFont="1" applyBorder="1" applyAlignment="1">
      <alignment horizontal="center"/>
    </xf>
    <xf numFmtId="0" fontId="32" fillId="0" borderId="23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71" fillId="0" borderId="23" xfId="0" applyFont="1" applyBorder="1" applyAlignment="1">
      <alignment horizontal="center"/>
    </xf>
    <xf numFmtId="0" fontId="71" fillId="0" borderId="24" xfId="0" applyFont="1" applyBorder="1" applyAlignment="1">
      <alignment horizontal="center"/>
    </xf>
    <xf numFmtId="0" fontId="71" fillId="0" borderId="25" xfId="0" applyFont="1" applyBorder="1" applyAlignment="1">
      <alignment horizontal="center"/>
    </xf>
    <xf numFmtId="0" fontId="35" fillId="2" borderId="32" xfId="0" applyFont="1" applyFill="1" applyBorder="1" applyAlignment="1">
      <alignment horizontal="center" vertical="center" wrapText="1"/>
    </xf>
    <xf numFmtId="0" fontId="35" fillId="2" borderId="21" xfId="0" applyFont="1" applyFill="1" applyBorder="1" applyAlignment="1">
      <alignment horizontal="center" vertical="center" wrapText="1"/>
    </xf>
    <xf numFmtId="0" fontId="32" fillId="0" borderId="32" xfId="0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70" fillId="0" borderId="23" xfId="0" applyFont="1" applyBorder="1" applyAlignment="1">
      <alignment horizontal="center"/>
    </xf>
    <xf numFmtId="0" fontId="35" fillId="2" borderId="7" xfId="0" applyFont="1" applyFill="1" applyBorder="1" applyAlignment="1">
      <alignment horizontal="center" vertical="center" wrapText="1"/>
    </xf>
    <xf numFmtId="0" fontId="35" fillId="2" borderId="17" xfId="0" applyFont="1" applyFill="1" applyBorder="1" applyAlignment="1">
      <alignment horizontal="center" vertical="center" wrapText="1"/>
    </xf>
    <xf numFmtId="0" fontId="35" fillId="2" borderId="71" xfId="0" applyFont="1" applyFill="1" applyBorder="1" applyAlignment="1">
      <alignment horizontal="center" vertical="center" wrapText="1"/>
    </xf>
    <xf numFmtId="0" fontId="35" fillId="2" borderId="72" xfId="0" applyFont="1" applyFill="1" applyBorder="1" applyAlignment="1">
      <alignment horizontal="center" vertical="center" wrapText="1"/>
    </xf>
    <xf numFmtId="0" fontId="71" fillId="0" borderId="32" xfId="0" applyFont="1" applyBorder="1" applyAlignment="1">
      <alignment horizontal="center" vertical="center"/>
    </xf>
    <xf numFmtId="0" fontId="71" fillId="0" borderId="73" xfId="0" applyFont="1" applyBorder="1" applyAlignment="1">
      <alignment horizontal="center" vertical="center"/>
    </xf>
    <xf numFmtId="0" fontId="71" fillId="0" borderId="74" xfId="0" applyFont="1" applyBorder="1" applyAlignment="1">
      <alignment horizontal="center" vertical="center"/>
    </xf>
    <xf numFmtId="0" fontId="42" fillId="2" borderId="15" xfId="0" applyFont="1" applyFill="1" applyBorder="1" applyAlignment="1">
      <alignment horizontal="center" vertical="center" wrapText="1"/>
    </xf>
    <xf numFmtId="0" fontId="42" fillId="2" borderId="16" xfId="0" applyFont="1" applyFill="1" applyBorder="1" applyAlignment="1">
      <alignment horizontal="center" vertical="center" wrapText="1"/>
    </xf>
    <xf numFmtId="0" fontId="42" fillId="0" borderId="15" xfId="0" applyFont="1" applyBorder="1" applyAlignment="1">
      <alignment horizontal="center" vertical="center" wrapText="1"/>
    </xf>
    <xf numFmtId="0" fontId="42" fillId="0" borderId="16" xfId="0" applyFont="1" applyBorder="1" applyAlignment="1">
      <alignment horizontal="center" vertical="center" wrapText="1"/>
    </xf>
    <xf numFmtId="0" fontId="43" fillId="0" borderId="69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 wrapText="1"/>
    </xf>
    <xf numFmtId="0" fontId="43" fillId="0" borderId="36" xfId="0" applyFont="1" applyBorder="1" applyAlignment="1">
      <alignment horizontal="center" vertical="center" wrapText="1"/>
    </xf>
    <xf numFmtId="0" fontId="32" fillId="0" borderId="75" xfId="0" applyFont="1" applyBorder="1" applyAlignment="1">
      <alignment horizontal="center" vertical="center" wrapText="1"/>
    </xf>
    <xf numFmtId="0" fontId="32" fillId="0" borderId="76" xfId="0" applyFont="1" applyBorder="1" applyAlignment="1">
      <alignment horizontal="center" vertical="center" wrapText="1"/>
    </xf>
    <xf numFmtId="0" fontId="66" fillId="0" borderId="23" xfId="0" applyFont="1" applyBorder="1" applyAlignment="1">
      <alignment horizontal="center" vertical="center" textRotation="90" wrapText="1"/>
    </xf>
    <xf numFmtId="0" fontId="66" fillId="0" borderId="13" xfId="0" applyFont="1" applyBorder="1" applyAlignment="1">
      <alignment horizontal="center" vertical="center" textRotation="90" wrapText="1"/>
    </xf>
    <xf numFmtId="0" fontId="66" fillId="0" borderId="14" xfId="0" applyFont="1" applyBorder="1" applyAlignment="1">
      <alignment horizontal="center" vertical="center" textRotation="90" wrapText="1"/>
    </xf>
    <xf numFmtId="1" fontId="65" fillId="2" borderId="9" xfId="0" applyNumberFormat="1" applyFont="1" applyFill="1" applyBorder="1" applyAlignment="1">
      <alignment horizontal="center" vertical="center" wrapText="1"/>
    </xf>
    <xf numFmtId="0" fontId="66" fillId="0" borderId="31" xfId="0" applyFont="1" applyBorder="1" applyAlignment="1">
      <alignment horizontal="center" vertical="center" wrapText="1"/>
    </xf>
    <xf numFmtId="0" fontId="66" fillId="0" borderId="77" xfId="0" applyFont="1" applyBorder="1" applyAlignment="1">
      <alignment horizontal="center" vertical="center" wrapText="1"/>
    </xf>
    <xf numFmtId="0" fontId="66" fillId="0" borderId="22" xfId="0" applyFont="1" applyBorder="1" applyAlignment="1">
      <alignment horizontal="center" vertical="center" wrapText="1"/>
    </xf>
    <xf numFmtId="0" fontId="32" fillId="2" borderId="78" xfId="0" applyFont="1" applyFill="1" applyBorder="1" applyAlignment="1">
      <alignment horizontal="center" vertical="center"/>
    </xf>
    <xf numFmtId="0" fontId="32" fillId="2" borderId="72" xfId="0" applyFont="1" applyFill="1" applyBorder="1" applyAlignment="1">
      <alignment horizontal="center" vertical="center"/>
    </xf>
    <xf numFmtId="0" fontId="32" fillId="0" borderId="79" xfId="0" applyFont="1" applyBorder="1" applyAlignment="1">
      <alignment horizontal="center"/>
    </xf>
    <xf numFmtId="0" fontId="32" fillId="0" borderId="35" xfId="0" applyFont="1" applyBorder="1" applyAlignment="1">
      <alignment horizontal="center"/>
    </xf>
    <xf numFmtId="0" fontId="32" fillId="0" borderId="36" xfId="0" applyFont="1" applyBorder="1" applyAlignment="1">
      <alignment horizontal="center"/>
    </xf>
    <xf numFmtId="0" fontId="68" fillId="0" borderId="79" xfId="0" applyFont="1" applyBorder="1" applyAlignment="1">
      <alignment horizontal="center" vertical="center" wrapText="1"/>
    </xf>
    <xf numFmtId="0" fontId="68" fillId="0" borderId="35" xfId="0" applyFont="1" applyBorder="1" applyAlignment="1">
      <alignment horizontal="center" vertical="center" wrapText="1"/>
    </xf>
    <xf numFmtId="0" fontId="68" fillId="0" borderId="36" xfId="0" applyFont="1" applyBorder="1" applyAlignment="1">
      <alignment horizontal="center" vertical="center" wrapText="1"/>
    </xf>
    <xf numFmtId="0" fontId="55" fillId="0" borderId="23" xfId="2" applyFont="1" applyBorder="1" applyAlignment="1">
      <alignment horizontal="center" vertical="center" wrapText="1"/>
    </xf>
    <xf numFmtId="0" fontId="55" fillId="0" borderId="14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 wrapText="1"/>
    </xf>
    <xf numFmtId="0" fontId="1" fillId="0" borderId="24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59" fillId="0" borderId="7" xfId="2" applyFont="1" applyBorder="1" applyAlignment="1">
      <alignment horizontal="center" vertical="center" wrapText="1"/>
    </xf>
    <xf numFmtId="0" fontId="59" fillId="0" borderId="17" xfId="2" applyFont="1" applyBorder="1" applyAlignment="1">
      <alignment horizontal="center" vertical="center"/>
    </xf>
    <xf numFmtId="0" fontId="57" fillId="0" borderId="7" xfId="2" applyFont="1" applyBorder="1" applyAlignment="1">
      <alignment horizontal="center" vertical="center" wrapText="1"/>
    </xf>
    <xf numFmtId="0" fontId="57" fillId="0" borderId="17" xfId="2" applyFont="1" applyBorder="1" applyAlignment="1">
      <alignment horizontal="center" vertical="center" wrapText="1"/>
    </xf>
    <xf numFmtId="0" fontId="57" fillId="0" borderId="23" xfId="2" applyFont="1" applyBorder="1" applyAlignment="1">
      <alignment horizontal="center" vertical="center" wrapText="1"/>
    </xf>
    <xf numFmtId="0" fontId="57" fillId="0" borderId="14" xfId="2" applyFont="1" applyBorder="1" applyAlignment="1">
      <alignment horizontal="center" vertical="center"/>
    </xf>
    <xf numFmtId="0" fontId="57" fillId="0" borderId="12" xfId="2" applyFont="1" applyBorder="1" applyAlignment="1">
      <alignment horizontal="center" vertical="center" wrapText="1"/>
    </xf>
    <xf numFmtId="0" fontId="57" fillId="0" borderId="19" xfId="2" applyFont="1" applyBorder="1" applyAlignment="1">
      <alignment horizontal="center" vertical="center"/>
    </xf>
    <xf numFmtId="0" fontId="55" fillId="0" borderId="12" xfId="2" applyFont="1" applyBorder="1" applyAlignment="1">
      <alignment horizontal="center" vertical="center" wrapText="1"/>
    </xf>
    <xf numFmtId="0" fontId="55" fillId="0" borderId="19" xfId="2" applyFont="1" applyBorder="1" applyAlignment="1">
      <alignment horizontal="center" vertical="center"/>
    </xf>
    <xf numFmtId="0" fontId="63" fillId="2" borderId="12" xfId="2" applyFont="1" applyFill="1" applyBorder="1" applyAlignment="1">
      <alignment horizontal="center" vertical="center" wrapText="1"/>
    </xf>
    <xf numFmtId="0" fontId="63" fillId="2" borderId="19" xfId="2" applyFont="1" applyFill="1" applyBorder="1" applyAlignment="1">
      <alignment horizontal="center" vertical="center"/>
    </xf>
    <xf numFmtId="0" fontId="63" fillId="2" borderId="23" xfId="2" applyFont="1" applyFill="1" applyBorder="1" applyAlignment="1">
      <alignment horizontal="center" vertical="center" wrapText="1"/>
    </xf>
    <xf numFmtId="0" fontId="63" fillId="2" borderId="14" xfId="2" applyFont="1" applyFill="1" applyBorder="1" applyAlignment="1">
      <alignment horizontal="center" vertical="center"/>
    </xf>
    <xf numFmtId="0" fontId="61" fillId="0" borderId="12" xfId="2" applyFont="1" applyBorder="1" applyAlignment="1">
      <alignment horizontal="center" vertical="center" wrapText="1"/>
    </xf>
    <xf numFmtId="0" fontId="61" fillId="0" borderId="19" xfId="2" applyFont="1" applyBorder="1" applyAlignment="1">
      <alignment horizontal="center" vertical="center"/>
    </xf>
    <xf numFmtId="0" fontId="61" fillId="0" borderId="23" xfId="2" applyFont="1" applyBorder="1" applyAlignment="1">
      <alignment horizontal="center" vertical="center" wrapText="1"/>
    </xf>
    <xf numFmtId="0" fontId="61" fillId="0" borderId="14" xfId="2" applyFont="1" applyBorder="1" applyAlignment="1">
      <alignment horizontal="center" vertical="center"/>
    </xf>
    <xf numFmtId="0" fontId="20" fillId="0" borderId="37" xfId="3" applyFont="1" applyBorder="1" applyAlignment="1">
      <alignment horizontal="left" wrapText="1"/>
    </xf>
    <xf numFmtId="0" fontId="19" fillId="0" borderId="41" xfId="3" applyFont="1" applyBorder="1" applyAlignment="1">
      <alignment horizontal="center" vertical="center"/>
    </xf>
    <xf numFmtId="0" fontId="19" fillId="0" borderId="82" xfId="3" applyFont="1" applyBorder="1" applyAlignment="1">
      <alignment horizontal="center" vertical="center"/>
    </xf>
    <xf numFmtId="0" fontId="19" fillId="0" borderId="57" xfId="3" applyFont="1" applyBorder="1" applyAlignment="1">
      <alignment horizontal="center" vertical="center"/>
    </xf>
    <xf numFmtId="0" fontId="22" fillId="0" borderId="94" xfId="3" applyFont="1" applyBorder="1" applyAlignment="1">
      <alignment horizontal="center" wrapText="1"/>
    </xf>
    <xf numFmtId="0" fontId="24" fillId="0" borderId="95" xfId="3" applyFont="1" applyBorder="1" applyAlignment="1">
      <alignment horizontal="center" vertical="center"/>
    </xf>
    <xf numFmtId="0" fontId="20" fillId="0" borderId="39" xfId="3" applyFont="1" applyBorder="1" applyAlignment="1">
      <alignment horizontal="center" wrapText="1"/>
    </xf>
    <xf numFmtId="0" fontId="19" fillId="0" borderId="59" xfId="3" applyFont="1" applyBorder="1" applyAlignment="1">
      <alignment horizontal="center" vertical="center"/>
    </xf>
    <xf numFmtId="0" fontId="20" fillId="0" borderId="40" xfId="3" applyFont="1" applyBorder="1" applyAlignment="1">
      <alignment horizontal="center" wrapText="1"/>
    </xf>
    <xf numFmtId="0" fontId="19" fillId="0" borderId="60" xfId="3" applyFont="1" applyBorder="1" applyAlignment="1">
      <alignment horizontal="center" vertical="center"/>
    </xf>
    <xf numFmtId="0" fontId="19" fillId="4" borderId="0" xfId="3" applyFont="1" applyFill="1" applyBorder="1" applyAlignment="1">
      <alignment horizontal="center" vertical="center" wrapText="1"/>
    </xf>
    <xf numFmtId="0" fontId="19" fillId="4" borderId="0" xfId="3" applyFont="1" applyFill="1" applyBorder="1" applyAlignment="1">
      <alignment horizontal="center" vertical="center"/>
    </xf>
    <xf numFmtId="0" fontId="19" fillId="0" borderId="90" xfId="3" applyFont="1" applyBorder="1" applyAlignment="1">
      <alignment horizontal="center" vertical="center"/>
    </xf>
    <xf numFmtId="0" fontId="20" fillId="0" borderId="92" xfId="3" applyFont="1" applyBorder="1" applyAlignment="1">
      <alignment horizontal="left" vertical="top" wrapText="1"/>
    </xf>
    <xf numFmtId="0" fontId="19" fillId="0" borderId="81" xfId="3" applyFont="1" applyBorder="1" applyAlignment="1">
      <alignment horizontal="center" vertical="center"/>
    </xf>
    <xf numFmtId="0" fontId="19" fillId="0" borderId="88" xfId="3" applyFont="1" applyBorder="1" applyAlignment="1">
      <alignment horizontal="center" vertical="center"/>
    </xf>
    <xf numFmtId="0" fontId="20" fillId="0" borderId="80" xfId="3" applyFont="1" applyBorder="1" applyAlignment="1">
      <alignment horizontal="left" vertical="top" wrapText="1"/>
    </xf>
    <xf numFmtId="0" fontId="19" fillId="7" borderId="79" xfId="1" applyFont="1" applyFill="1" applyBorder="1" applyAlignment="1">
      <alignment horizontal="center" vertical="center" wrapText="1"/>
    </xf>
    <xf numFmtId="0" fontId="19" fillId="7" borderId="35" xfId="1" applyFont="1" applyFill="1" applyBorder="1" applyAlignment="1">
      <alignment horizontal="center" vertical="center" wrapText="1"/>
    </xf>
    <xf numFmtId="0" fontId="19" fillId="7" borderId="36" xfId="1" applyFont="1" applyFill="1" applyBorder="1" applyAlignment="1">
      <alignment horizontal="center" vertical="center" wrapText="1"/>
    </xf>
    <xf numFmtId="0" fontId="20" fillId="0" borderId="38" xfId="3" applyFont="1" applyBorder="1" applyAlignment="1">
      <alignment horizontal="center" wrapText="1"/>
    </xf>
    <xf numFmtId="0" fontId="19" fillId="0" borderId="58" xfId="3" applyFont="1" applyBorder="1" applyAlignment="1">
      <alignment horizontal="center" vertical="center"/>
    </xf>
    <xf numFmtId="0" fontId="25" fillId="0" borderId="68" xfId="1" applyFont="1" applyBorder="1" applyAlignment="1">
      <alignment horizontal="left" wrapText="1"/>
    </xf>
    <xf numFmtId="0" fontId="19" fillId="0" borderId="45" xfId="1" applyFont="1" applyBorder="1" applyAlignment="1">
      <alignment horizontal="center" vertical="center"/>
    </xf>
    <xf numFmtId="0" fontId="19" fillId="0" borderId="82" xfId="1" applyFont="1" applyBorder="1" applyAlignment="1">
      <alignment horizontal="center" vertical="center"/>
    </xf>
    <xf numFmtId="0" fontId="19" fillId="0" borderId="57" xfId="1" applyFont="1" applyBorder="1" applyAlignment="1">
      <alignment horizontal="center" vertical="center"/>
    </xf>
    <xf numFmtId="0" fontId="25" fillId="0" borderId="50" xfId="1" applyFont="1" applyBorder="1" applyAlignment="1">
      <alignment horizontal="center" wrapText="1"/>
    </xf>
    <xf numFmtId="0" fontId="19" fillId="0" borderId="93" xfId="1" applyFont="1" applyBorder="1" applyAlignment="1">
      <alignment horizontal="center" vertical="center"/>
    </xf>
    <xf numFmtId="0" fontId="25" fillId="0" borderId="59" xfId="1" applyFont="1" applyBorder="1" applyAlignment="1">
      <alignment horizontal="center" wrapText="1"/>
    </xf>
    <xf numFmtId="0" fontId="19" fillId="0" borderId="59" xfId="1" applyFont="1" applyBorder="1" applyAlignment="1">
      <alignment horizontal="center" vertical="center"/>
    </xf>
    <xf numFmtId="0" fontId="25" fillId="0" borderId="60" xfId="1" applyFont="1" applyBorder="1" applyAlignment="1">
      <alignment horizontal="center" wrapText="1"/>
    </xf>
    <xf numFmtId="0" fontId="19" fillId="0" borderId="60" xfId="1" applyFont="1" applyBorder="1" applyAlignment="1">
      <alignment horizontal="center" vertical="center"/>
    </xf>
    <xf numFmtId="0" fontId="18" fillId="0" borderId="0" xfId="3" applyFont="1" applyBorder="1" applyAlignment="1">
      <alignment horizontal="center" vertical="center" wrapText="1"/>
    </xf>
    <xf numFmtId="0" fontId="18" fillId="0" borderId="0" xfId="3" applyFont="1" applyBorder="1" applyAlignment="1">
      <alignment horizontal="center" vertical="center"/>
    </xf>
    <xf numFmtId="0" fontId="23" fillId="4" borderId="79" xfId="3" applyFont="1" applyFill="1" applyBorder="1" applyAlignment="1">
      <alignment horizontal="center"/>
    </xf>
    <xf numFmtId="0" fontId="23" fillId="4" borderId="35" xfId="3" applyFont="1" applyFill="1" applyBorder="1" applyAlignment="1">
      <alignment horizontal="center"/>
    </xf>
    <xf numFmtId="0" fontId="23" fillId="4" borderId="36" xfId="3" applyFont="1" applyFill="1" applyBorder="1" applyAlignment="1">
      <alignment horizontal="center"/>
    </xf>
    <xf numFmtId="0" fontId="23" fillId="4" borderId="79" xfId="3" applyFont="1" applyFill="1" applyBorder="1" applyAlignment="1">
      <alignment horizontal="center" vertical="center"/>
    </xf>
    <xf numFmtId="0" fontId="23" fillId="4" borderId="35" xfId="3" applyFont="1" applyFill="1" applyBorder="1" applyAlignment="1">
      <alignment horizontal="center" vertical="center"/>
    </xf>
    <xf numFmtId="0" fontId="23" fillId="4" borderId="36" xfId="3" applyFont="1" applyFill="1" applyBorder="1" applyAlignment="1">
      <alignment horizontal="center" vertical="center"/>
    </xf>
    <xf numFmtId="0" fontId="19" fillId="7" borderId="35" xfId="1" applyFont="1" applyFill="1" applyBorder="1" applyAlignment="1">
      <alignment horizontal="center" vertical="center"/>
    </xf>
    <xf numFmtId="0" fontId="19" fillId="7" borderId="36" xfId="1" applyFont="1" applyFill="1" applyBorder="1" applyAlignment="1">
      <alignment horizontal="center" vertical="center"/>
    </xf>
    <xf numFmtId="0" fontId="25" fillId="0" borderId="80" xfId="1" applyFont="1" applyBorder="1" applyAlignment="1">
      <alignment horizontal="left" vertical="top" wrapText="1"/>
    </xf>
    <xf numFmtId="0" fontId="19" fillId="0" borderId="81" xfId="1" applyFont="1" applyBorder="1" applyAlignment="1">
      <alignment horizontal="center" vertical="center"/>
    </xf>
    <xf numFmtId="0" fontId="23" fillId="7" borderId="83" xfId="3" applyFont="1" applyFill="1" applyBorder="1" applyAlignment="1">
      <alignment horizontal="center" vertical="center"/>
    </xf>
    <xf numFmtId="0" fontId="23" fillId="7" borderId="84" xfId="3" applyFont="1" applyFill="1" applyBorder="1" applyAlignment="1">
      <alignment horizontal="center" vertical="center"/>
    </xf>
    <xf numFmtId="0" fontId="23" fillId="7" borderId="85" xfId="3" applyFont="1" applyFill="1" applyBorder="1" applyAlignment="1">
      <alignment horizontal="center" vertical="center"/>
    </xf>
    <xf numFmtId="0" fontId="23" fillId="7" borderId="79" xfId="3" applyFont="1" applyFill="1" applyBorder="1" applyAlignment="1">
      <alignment horizontal="center" vertical="center"/>
    </xf>
    <xf numFmtId="0" fontId="23" fillId="7" borderId="35" xfId="3" applyFont="1" applyFill="1" applyBorder="1" applyAlignment="1">
      <alignment horizontal="center" vertical="center"/>
    </xf>
    <xf numFmtId="0" fontId="23" fillId="7" borderId="36" xfId="3" applyFont="1" applyFill="1" applyBorder="1" applyAlignment="1">
      <alignment horizontal="center" vertical="center"/>
    </xf>
    <xf numFmtId="0" fontId="25" fillId="0" borderId="86" xfId="1" applyFont="1" applyBorder="1" applyAlignment="1">
      <alignment horizontal="left" vertical="top" wrapText="1"/>
    </xf>
    <xf numFmtId="0" fontId="25" fillId="0" borderId="81" xfId="1" applyFont="1" applyBorder="1" applyAlignment="1">
      <alignment horizontal="left" vertical="top" wrapText="1"/>
    </xf>
    <xf numFmtId="0" fontId="25" fillId="0" borderId="82" xfId="1" applyFont="1" applyBorder="1" applyAlignment="1">
      <alignment horizontal="left" vertical="top" wrapText="1"/>
    </xf>
    <xf numFmtId="0" fontId="25" fillId="0" borderId="87" xfId="1" applyFont="1" applyBorder="1" applyAlignment="1">
      <alignment horizontal="left" vertical="top" wrapText="1"/>
    </xf>
    <xf numFmtId="0" fontId="25" fillId="0" borderId="88" xfId="1" applyFont="1" applyBorder="1" applyAlignment="1">
      <alignment horizontal="left" vertical="top" wrapText="1"/>
    </xf>
    <xf numFmtId="0" fontId="25" fillId="0" borderId="89" xfId="1" applyFont="1" applyBorder="1" applyAlignment="1">
      <alignment horizontal="left" wrapText="1"/>
    </xf>
    <xf numFmtId="0" fontId="25" fillId="0" borderId="90" xfId="1" applyFont="1" applyBorder="1" applyAlignment="1">
      <alignment horizontal="left" wrapText="1"/>
    </xf>
    <xf numFmtId="0" fontId="19" fillId="7" borderId="91" xfId="1" applyFont="1" applyFill="1" applyBorder="1" applyAlignment="1">
      <alignment horizontal="center" vertical="center" wrapText="1"/>
    </xf>
    <xf numFmtId="0" fontId="25" fillId="0" borderId="58" xfId="1" applyFont="1" applyBorder="1" applyAlignment="1">
      <alignment horizontal="center" wrapText="1"/>
    </xf>
    <xf numFmtId="0" fontId="19" fillId="0" borderId="58" xfId="1" applyFont="1" applyBorder="1" applyAlignment="1">
      <alignment horizontal="center" vertical="center"/>
    </xf>
    <xf numFmtId="0" fontId="25" fillId="0" borderId="92" xfId="1" applyFont="1" applyBorder="1" applyAlignment="1">
      <alignment horizontal="left" vertical="top" wrapText="1"/>
    </xf>
    <xf numFmtId="0" fontId="19" fillId="0" borderId="88" xfId="1" applyFont="1" applyBorder="1" applyAlignment="1">
      <alignment horizontal="center" vertical="center"/>
    </xf>
    <xf numFmtId="0" fontId="18" fillId="7" borderId="79" xfId="1" applyFont="1" applyFill="1" applyBorder="1" applyAlignment="1">
      <alignment horizontal="center" vertical="center" wrapText="1"/>
    </xf>
    <xf numFmtId="0" fontId="18" fillId="7" borderId="35" xfId="1" applyFont="1" applyFill="1" applyBorder="1" applyAlignment="1">
      <alignment horizontal="center" vertical="center"/>
    </xf>
    <xf numFmtId="0" fontId="18" fillId="7" borderId="36" xfId="1" applyFont="1" applyFill="1" applyBorder="1" applyAlignment="1">
      <alignment horizontal="center" vertical="center"/>
    </xf>
  </cellXfs>
  <cellStyles count="6">
    <cellStyle name="Normal" xfId="0" builtinId="0"/>
    <cellStyle name="Normal_9) Testes de Regressão" xfId="1"/>
    <cellStyle name="Normal_CORREL" xfId="2"/>
    <cellStyle name="Normal_Teste Regressão" xfId="3"/>
    <cellStyle name="Porcentagem" xfId="4" builtinId="5"/>
    <cellStyle name="Separador de milhares" xfId="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13" Type="http://schemas.openxmlformats.org/officeDocument/2006/relationships/control" Target="../activeX/activeX11.xml"/><Relationship Id="rId3" Type="http://schemas.openxmlformats.org/officeDocument/2006/relationships/control" Target="../activeX/activeX1.xml"/><Relationship Id="rId7" Type="http://schemas.openxmlformats.org/officeDocument/2006/relationships/control" Target="../activeX/activeX5.xml"/><Relationship Id="rId12" Type="http://schemas.openxmlformats.org/officeDocument/2006/relationships/control" Target="../activeX/activeX10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4.xml"/><Relationship Id="rId11" Type="http://schemas.openxmlformats.org/officeDocument/2006/relationships/control" Target="../activeX/activeX9.xml"/><Relationship Id="rId5" Type="http://schemas.openxmlformats.org/officeDocument/2006/relationships/control" Target="../activeX/activeX3.xml"/><Relationship Id="rId10" Type="http://schemas.openxmlformats.org/officeDocument/2006/relationships/control" Target="../activeX/activeX8.xml"/><Relationship Id="rId4" Type="http://schemas.openxmlformats.org/officeDocument/2006/relationships/control" Target="../activeX/activeX2.xml"/><Relationship Id="rId9" Type="http://schemas.openxmlformats.org/officeDocument/2006/relationships/control" Target="../activeX/activeX7.xml"/><Relationship Id="rId14" Type="http://schemas.openxmlformats.org/officeDocument/2006/relationships/control" Target="../activeX/activeX1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9.xml"/><Relationship Id="rId13" Type="http://schemas.openxmlformats.org/officeDocument/2006/relationships/control" Target="../activeX/activeX24.xml"/><Relationship Id="rId3" Type="http://schemas.openxmlformats.org/officeDocument/2006/relationships/control" Target="../activeX/activeX14.xml"/><Relationship Id="rId7" Type="http://schemas.openxmlformats.org/officeDocument/2006/relationships/control" Target="../activeX/activeX18.xml"/><Relationship Id="rId12" Type="http://schemas.openxmlformats.org/officeDocument/2006/relationships/control" Target="../activeX/activeX23.xml"/><Relationship Id="rId2" Type="http://schemas.openxmlformats.org/officeDocument/2006/relationships/control" Target="../activeX/activeX13.xml"/><Relationship Id="rId1" Type="http://schemas.openxmlformats.org/officeDocument/2006/relationships/vmlDrawing" Target="../drawings/vmlDrawing2.vml"/><Relationship Id="rId6" Type="http://schemas.openxmlformats.org/officeDocument/2006/relationships/control" Target="../activeX/activeX17.xml"/><Relationship Id="rId11" Type="http://schemas.openxmlformats.org/officeDocument/2006/relationships/control" Target="../activeX/activeX22.xml"/><Relationship Id="rId5" Type="http://schemas.openxmlformats.org/officeDocument/2006/relationships/control" Target="../activeX/activeX16.xml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5.xml"/><Relationship Id="rId9" Type="http://schemas.openxmlformats.org/officeDocument/2006/relationships/control" Target="../activeX/activeX20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1.xml"/><Relationship Id="rId13" Type="http://schemas.openxmlformats.org/officeDocument/2006/relationships/control" Target="../activeX/activeX36.xml"/><Relationship Id="rId3" Type="http://schemas.openxmlformats.org/officeDocument/2006/relationships/control" Target="../activeX/activeX26.xml"/><Relationship Id="rId7" Type="http://schemas.openxmlformats.org/officeDocument/2006/relationships/control" Target="../activeX/activeX30.xml"/><Relationship Id="rId12" Type="http://schemas.openxmlformats.org/officeDocument/2006/relationships/control" Target="../activeX/activeX35.xml"/><Relationship Id="rId2" Type="http://schemas.openxmlformats.org/officeDocument/2006/relationships/control" Target="../activeX/activeX25.xml"/><Relationship Id="rId1" Type="http://schemas.openxmlformats.org/officeDocument/2006/relationships/vmlDrawing" Target="../drawings/vmlDrawing3.vml"/><Relationship Id="rId6" Type="http://schemas.openxmlformats.org/officeDocument/2006/relationships/control" Target="../activeX/activeX29.xml"/><Relationship Id="rId11" Type="http://schemas.openxmlformats.org/officeDocument/2006/relationships/control" Target="../activeX/activeX34.xml"/><Relationship Id="rId5" Type="http://schemas.openxmlformats.org/officeDocument/2006/relationships/control" Target="../activeX/activeX28.xml"/><Relationship Id="rId10" Type="http://schemas.openxmlformats.org/officeDocument/2006/relationships/control" Target="../activeX/activeX33.xml"/><Relationship Id="rId4" Type="http://schemas.openxmlformats.org/officeDocument/2006/relationships/control" Target="../activeX/activeX27.xml"/><Relationship Id="rId9" Type="http://schemas.openxmlformats.org/officeDocument/2006/relationships/control" Target="../activeX/activeX3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2.xml"/><Relationship Id="rId13" Type="http://schemas.openxmlformats.org/officeDocument/2006/relationships/control" Target="../activeX/activeX47.xml"/><Relationship Id="rId3" Type="http://schemas.openxmlformats.org/officeDocument/2006/relationships/control" Target="../activeX/activeX37.xml"/><Relationship Id="rId7" Type="http://schemas.openxmlformats.org/officeDocument/2006/relationships/control" Target="../activeX/activeX41.xml"/><Relationship Id="rId12" Type="http://schemas.openxmlformats.org/officeDocument/2006/relationships/control" Target="../activeX/activeX4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40.xml"/><Relationship Id="rId11" Type="http://schemas.openxmlformats.org/officeDocument/2006/relationships/control" Target="../activeX/activeX45.xml"/><Relationship Id="rId5" Type="http://schemas.openxmlformats.org/officeDocument/2006/relationships/control" Target="../activeX/activeX39.xml"/><Relationship Id="rId10" Type="http://schemas.openxmlformats.org/officeDocument/2006/relationships/control" Target="../activeX/activeX44.xml"/><Relationship Id="rId4" Type="http://schemas.openxmlformats.org/officeDocument/2006/relationships/control" Target="../activeX/activeX38.xml"/><Relationship Id="rId9" Type="http://schemas.openxmlformats.org/officeDocument/2006/relationships/control" Target="../activeX/activeX43.xml"/><Relationship Id="rId14" Type="http://schemas.openxmlformats.org/officeDocument/2006/relationships/control" Target="../activeX/activeX4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11" sqref="A11"/>
    </sheetView>
  </sheetViews>
  <sheetFormatPr defaultRowHeight="14.4"/>
  <cols>
    <col min="1" max="1" width="99.6640625" customWidth="1"/>
  </cols>
  <sheetData>
    <row r="1" spans="1:1">
      <c r="A1" t="s">
        <v>393</v>
      </c>
    </row>
    <row r="2" spans="1:1">
      <c r="A2" s="564" t="s">
        <v>394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68"/>
  <sheetViews>
    <sheetView workbookViewId="0">
      <selection activeCell="C33" sqref="C33"/>
    </sheetView>
  </sheetViews>
  <sheetFormatPr defaultRowHeight="14.4"/>
  <cols>
    <col min="1" max="1" width="18.33203125" customWidth="1"/>
    <col min="2" max="2" width="11.6640625" customWidth="1"/>
    <col min="5" max="5" width="11.109375" customWidth="1"/>
    <col min="8" max="8" width="6.6640625" customWidth="1"/>
    <col min="9" max="9" width="7" customWidth="1"/>
    <col min="10" max="10" width="10.88671875" customWidth="1"/>
    <col min="11" max="11" width="10.44140625" customWidth="1"/>
    <col min="12" max="12" width="42.88671875" customWidth="1"/>
  </cols>
  <sheetData>
    <row r="1" spans="1:21">
      <c r="A1" s="1" t="s">
        <v>392</v>
      </c>
    </row>
    <row r="2" spans="1:21">
      <c r="A2" s="488" t="s">
        <v>382</v>
      </c>
    </row>
    <row r="3" spans="1:21">
      <c r="A3" s="488"/>
    </row>
    <row r="4" spans="1:21" ht="15" thickBot="1">
      <c r="A4" s="648" t="s">
        <v>258</v>
      </c>
      <c r="B4" s="649"/>
      <c r="C4" s="649"/>
      <c r="D4" s="649"/>
      <c r="E4" s="649"/>
      <c r="F4" s="649"/>
      <c r="G4" s="649"/>
      <c r="I4" s="648" t="s">
        <v>309</v>
      </c>
      <c r="J4" s="649"/>
      <c r="K4" s="649"/>
      <c r="L4" s="649"/>
      <c r="M4" s="458"/>
      <c r="S4" s="489"/>
      <c r="T4" s="489"/>
      <c r="U4" s="489"/>
    </row>
    <row r="5" spans="1:21" ht="24.6" thickBot="1">
      <c r="A5" s="638" t="s">
        <v>259</v>
      </c>
      <c r="B5" s="650"/>
      <c r="C5" s="431" t="s">
        <v>260</v>
      </c>
      <c r="D5" s="432" t="s">
        <v>261</v>
      </c>
      <c r="E5" s="432" t="s">
        <v>262</v>
      </c>
      <c r="F5" s="432" t="s">
        <v>263</v>
      </c>
      <c r="G5" s="433" t="s">
        <v>264</v>
      </c>
      <c r="I5" s="430" t="s">
        <v>259</v>
      </c>
      <c r="J5" s="431" t="s">
        <v>310</v>
      </c>
      <c r="K5" s="432" t="s">
        <v>311</v>
      </c>
      <c r="L5" s="433" t="s">
        <v>312</v>
      </c>
      <c r="M5" s="458"/>
      <c r="S5" s="489"/>
      <c r="T5" s="489"/>
      <c r="U5" s="489"/>
    </row>
    <row r="6" spans="1:21" ht="15" customHeight="1">
      <c r="A6" s="651">
        <v>1</v>
      </c>
      <c r="B6" s="434" t="s">
        <v>265</v>
      </c>
      <c r="C6" s="435">
        <v>3.5505197692521858E-5</v>
      </c>
      <c r="D6" s="436">
        <v>1</v>
      </c>
      <c r="E6" s="437">
        <v>3.5505197692521858E-5</v>
      </c>
      <c r="F6" s="437">
        <v>119.94275290446541</v>
      </c>
      <c r="G6" s="438" t="s">
        <v>266</v>
      </c>
      <c r="I6" s="477">
        <v>1</v>
      </c>
      <c r="J6" s="478" t="s">
        <v>276</v>
      </c>
      <c r="K6" s="479" t="s">
        <v>313</v>
      </c>
      <c r="L6" s="481" t="s">
        <v>308</v>
      </c>
      <c r="M6" s="458"/>
      <c r="S6" s="489"/>
      <c r="T6" s="489"/>
      <c r="U6" s="489"/>
    </row>
    <row r="7" spans="1:21" ht="15.75" customHeight="1" thickBot="1">
      <c r="A7" s="652"/>
      <c r="B7" s="439" t="s">
        <v>267</v>
      </c>
      <c r="C7" s="440">
        <v>3.5522143855545953E-6</v>
      </c>
      <c r="D7" s="441">
        <v>12</v>
      </c>
      <c r="E7" s="442">
        <v>2.9601786546288292E-7</v>
      </c>
      <c r="F7" s="443"/>
      <c r="G7" s="444"/>
      <c r="I7" s="482">
        <v>2</v>
      </c>
      <c r="J7" s="483" t="s">
        <v>277</v>
      </c>
      <c r="K7" s="484" t="s">
        <v>313</v>
      </c>
      <c r="L7" s="485" t="s">
        <v>308</v>
      </c>
      <c r="M7" s="458"/>
      <c r="S7" s="489"/>
      <c r="T7" s="489"/>
      <c r="U7" s="489"/>
    </row>
    <row r="8" spans="1:21" ht="15" thickBot="1">
      <c r="A8" s="653"/>
      <c r="B8" s="445" t="s">
        <v>268</v>
      </c>
      <c r="C8" s="446">
        <v>3.905741207807645E-5</v>
      </c>
      <c r="D8" s="542">
        <v>13</v>
      </c>
      <c r="E8" s="447"/>
      <c r="F8" s="447"/>
      <c r="G8" s="448"/>
      <c r="I8" s="672" t="s">
        <v>321</v>
      </c>
      <c r="J8" s="673"/>
      <c r="K8" s="673"/>
      <c r="L8" s="674"/>
      <c r="M8" s="458"/>
      <c r="O8" s="489"/>
      <c r="P8" s="489"/>
      <c r="Q8" s="489"/>
      <c r="R8" s="489"/>
      <c r="S8" s="489"/>
      <c r="T8" s="489"/>
      <c r="U8" s="489"/>
    </row>
    <row r="9" spans="1:21" ht="15" thickBot="1">
      <c r="A9" s="654">
        <v>2</v>
      </c>
      <c r="B9" s="449" t="s">
        <v>265</v>
      </c>
      <c r="C9" s="450">
        <v>3.6996434335730626E-5</v>
      </c>
      <c r="D9" s="451">
        <v>2</v>
      </c>
      <c r="E9" s="452">
        <v>1.8498217167865313E-5</v>
      </c>
      <c r="F9" s="452">
        <v>98.730027338827682</v>
      </c>
      <c r="G9" s="453" t="s">
        <v>269</v>
      </c>
      <c r="I9" s="458"/>
      <c r="J9" s="458"/>
      <c r="K9" s="458"/>
      <c r="L9" s="458"/>
      <c r="M9" s="458"/>
      <c r="O9" s="489"/>
      <c r="P9" s="489"/>
      <c r="Q9" s="489"/>
      <c r="R9" s="489"/>
      <c r="S9" s="489"/>
      <c r="T9" s="489"/>
      <c r="U9" s="489"/>
    </row>
    <row r="10" spans="1:21" ht="15" thickBot="1">
      <c r="A10" s="652"/>
      <c r="B10" s="439" t="s">
        <v>267</v>
      </c>
      <c r="C10" s="440">
        <v>2.0609777423458226E-6</v>
      </c>
      <c r="D10" s="441">
        <v>11</v>
      </c>
      <c r="E10" s="442">
        <v>1.8736161294052932E-7</v>
      </c>
      <c r="F10" s="443"/>
      <c r="G10" s="444"/>
      <c r="I10" s="670" t="s">
        <v>314</v>
      </c>
      <c r="J10" s="671"/>
      <c r="K10" s="671"/>
      <c r="L10" s="671"/>
      <c r="M10" s="671"/>
      <c r="T10" s="489"/>
      <c r="U10" s="489"/>
    </row>
    <row r="11" spans="1:21" ht="36" thickBot="1">
      <c r="A11" s="640"/>
      <c r="B11" s="454" t="s">
        <v>268</v>
      </c>
      <c r="C11" s="455">
        <v>3.905741207807645E-5</v>
      </c>
      <c r="D11" s="543">
        <v>13</v>
      </c>
      <c r="E11" s="456"/>
      <c r="F11" s="456"/>
      <c r="G11" s="457"/>
      <c r="I11" s="430" t="s">
        <v>259</v>
      </c>
      <c r="J11" s="431" t="s">
        <v>315</v>
      </c>
      <c r="K11" s="432" t="s">
        <v>316</v>
      </c>
      <c r="L11" s="432" t="s">
        <v>317</v>
      </c>
      <c r="M11" s="433" t="s">
        <v>318</v>
      </c>
      <c r="T11" s="489"/>
      <c r="U11" s="489"/>
    </row>
    <row r="12" spans="1:21">
      <c r="A12" s="458"/>
      <c r="B12" s="458"/>
      <c r="C12" s="458"/>
      <c r="D12" s="458"/>
      <c r="E12" s="458"/>
      <c r="F12" s="458"/>
      <c r="G12" s="458"/>
      <c r="I12" s="477">
        <v>1</v>
      </c>
      <c r="J12" s="472" t="s">
        <v>319</v>
      </c>
      <c r="K12" s="437">
        <v>0.90905146561032624</v>
      </c>
      <c r="L12" s="437">
        <v>0.90147242107785341</v>
      </c>
      <c r="M12" s="480">
        <v>5.4407523878860996E-4</v>
      </c>
      <c r="T12" s="489"/>
      <c r="U12" s="489"/>
    </row>
    <row r="13" spans="1:21" ht="13.5" customHeight="1" thickBot="1">
      <c r="A13" s="648" t="s">
        <v>270</v>
      </c>
      <c r="B13" s="649"/>
      <c r="C13" s="649"/>
      <c r="D13" s="649"/>
      <c r="E13" s="649"/>
      <c r="F13" s="649"/>
      <c r="G13" s="649"/>
      <c r="I13" s="482">
        <v>2</v>
      </c>
      <c r="J13" s="473" t="s">
        <v>320</v>
      </c>
      <c r="K13" s="442">
        <v>0.94723209673426667</v>
      </c>
      <c r="L13" s="442">
        <v>0.9376379325041333</v>
      </c>
      <c r="M13" s="486">
        <v>4.3285287678439808E-4</v>
      </c>
      <c r="T13" s="489"/>
      <c r="U13" s="489"/>
    </row>
    <row r="14" spans="1:21" ht="27" customHeight="1" thickBot="1">
      <c r="A14" s="638" t="s">
        <v>259</v>
      </c>
      <c r="B14" s="639"/>
      <c r="C14" s="642" t="s">
        <v>256</v>
      </c>
      <c r="D14" s="643"/>
      <c r="E14" s="487" t="s">
        <v>257</v>
      </c>
      <c r="F14" s="644" t="s">
        <v>271</v>
      </c>
      <c r="G14" s="646" t="s">
        <v>264</v>
      </c>
      <c r="I14" s="675" t="s">
        <v>322</v>
      </c>
      <c r="J14" s="676"/>
      <c r="K14" s="676"/>
      <c r="L14" s="676"/>
      <c r="M14" s="677"/>
      <c r="O14" s="489"/>
      <c r="P14" s="489"/>
      <c r="Q14" s="489"/>
      <c r="R14" s="489"/>
      <c r="S14" s="489"/>
      <c r="T14" s="489"/>
      <c r="U14" s="489"/>
    </row>
    <row r="15" spans="1:21" ht="15" thickBot="1">
      <c r="A15" s="640"/>
      <c r="B15" s="641"/>
      <c r="C15" s="459" t="s">
        <v>272</v>
      </c>
      <c r="D15" s="460" t="s">
        <v>273</v>
      </c>
      <c r="E15" s="460" t="s">
        <v>274</v>
      </c>
      <c r="F15" s="645"/>
      <c r="G15" s="647"/>
      <c r="I15" s="458"/>
      <c r="J15" s="458"/>
      <c r="K15" s="458"/>
      <c r="L15" s="458"/>
      <c r="M15" s="458"/>
      <c r="O15" s="489"/>
      <c r="P15" s="489"/>
      <c r="Q15" s="489"/>
      <c r="R15" s="489"/>
      <c r="S15" s="489"/>
      <c r="T15" s="489"/>
      <c r="U15" s="489"/>
    </row>
    <row r="16" spans="1:21">
      <c r="A16" s="651">
        <v>1</v>
      </c>
      <c r="B16" s="434" t="s">
        <v>275</v>
      </c>
      <c r="C16" s="435">
        <v>3.9864463400051536E-3</v>
      </c>
      <c r="D16" s="437">
        <v>4.9569582675462309E-4</v>
      </c>
      <c r="E16" s="461"/>
      <c r="F16" s="437">
        <v>8.0421220531648832</v>
      </c>
      <c r="G16" s="462">
        <v>3.5629462567691537E-6</v>
      </c>
      <c r="O16" s="489"/>
      <c r="P16" s="489"/>
      <c r="Q16" s="489"/>
      <c r="R16" s="489"/>
      <c r="S16" s="489"/>
      <c r="T16" s="489"/>
      <c r="U16" s="489"/>
    </row>
    <row r="17" spans="1:21" ht="15" thickBot="1">
      <c r="A17" s="653"/>
      <c r="B17" s="445" t="s">
        <v>276</v>
      </c>
      <c r="C17" s="446">
        <v>2.1618641774544901E-2</v>
      </c>
      <c r="D17" s="463">
        <v>1.9739738677204328E-3</v>
      </c>
      <c r="E17" s="463">
        <v>0.95344190468550638</v>
      </c>
      <c r="F17" s="463">
        <v>10.951837877930142</v>
      </c>
      <c r="G17" s="464">
        <v>1.3296408549412391E-7</v>
      </c>
    </row>
    <row r="18" spans="1:21" ht="15" thickBot="1">
      <c r="A18" s="654">
        <v>2</v>
      </c>
      <c r="B18" s="449" t="s">
        <v>275</v>
      </c>
      <c r="C18" s="450">
        <v>3.6609991231609114E-3</v>
      </c>
      <c r="D18" s="452">
        <v>4.1088922667405919E-4</v>
      </c>
      <c r="E18" s="465"/>
      <c r="F18" s="452">
        <v>8.9099418663147993</v>
      </c>
      <c r="G18" s="466">
        <v>2.312656625264018E-6</v>
      </c>
      <c r="I18" s="655" t="s">
        <v>309</v>
      </c>
      <c r="J18" s="678"/>
      <c r="K18" s="678"/>
      <c r="L18" s="679"/>
    </row>
    <row r="19" spans="1:21" ht="24.6" thickBot="1">
      <c r="A19" s="652"/>
      <c r="B19" s="439" t="s">
        <v>276</v>
      </c>
      <c r="C19" s="440">
        <v>1.8992143893007483E-2</v>
      </c>
      <c r="D19" s="442">
        <v>1.825660512655803E-3</v>
      </c>
      <c r="E19" s="442">
        <v>0.83760608257691782</v>
      </c>
      <c r="F19" s="442">
        <v>10.402889124977271</v>
      </c>
      <c r="G19" s="467">
        <v>4.9751221914105943E-7</v>
      </c>
      <c r="I19" s="546" t="s">
        <v>333</v>
      </c>
      <c r="J19" s="547" t="s">
        <v>334</v>
      </c>
      <c r="K19" s="548" t="s">
        <v>335</v>
      </c>
      <c r="L19" s="550" t="s">
        <v>336</v>
      </c>
    </row>
    <row r="20" spans="1:21" ht="21" thickBot="1">
      <c r="A20" s="640"/>
      <c r="B20" s="454" t="s">
        <v>277</v>
      </c>
      <c r="C20" s="455">
        <v>3.0581101199480352E-3</v>
      </c>
      <c r="D20" s="468">
        <v>1.0839771931888073E-3</v>
      </c>
      <c r="E20" s="468">
        <v>0.22715318357336092</v>
      </c>
      <c r="F20" s="468">
        <v>2.8211941534967084</v>
      </c>
      <c r="G20" s="469">
        <v>1.6632104117396261E-2</v>
      </c>
      <c r="I20" s="493">
        <v>1</v>
      </c>
      <c r="J20" s="494" t="s">
        <v>323</v>
      </c>
      <c r="K20" s="495" t="s">
        <v>337</v>
      </c>
      <c r="L20" s="545" t="s">
        <v>308</v>
      </c>
    </row>
    <row r="21" spans="1:21" ht="21" thickBot="1">
      <c r="A21" s="458"/>
      <c r="B21" s="458"/>
      <c r="C21" s="458"/>
      <c r="D21" s="458"/>
      <c r="E21" s="458"/>
      <c r="F21" s="458"/>
      <c r="G21" s="458"/>
      <c r="I21" s="496">
        <v>2</v>
      </c>
      <c r="J21" s="497" t="s">
        <v>330</v>
      </c>
      <c r="K21" s="498" t="s">
        <v>337</v>
      </c>
      <c r="L21" s="544" t="s">
        <v>308</v>
      </c>
    </row>
    <row r="22" spans="1:21" ht="15" thickBot="1">
      <c r="A22" s="648" t="s">
        <v>278</v>
      </c>
      <c r="B22" s="649"/>
      <c r="C22" s="649"/>
      <c r="D22" s="649"/>
      <c r="E22" s="649"/>
      <c r="F22" s="649"/>
      <c r="G22" s="649"/>
      <c r="I22" s="682" t="s">
        <v>321</v>
      </c>
      <c r="J22" s="683"/>
      <c r="K22" s="683"/>
      <c r="L22" s="684"/>
    </row>
    <row r="23" spans="1:21" ht="24.6" thickBot="1">
      <c r="A23" s="638" t="s">
        <v>259</v>
      </c>
      <c r="B23" s="639"/>
      <c r="C23" s="658" t="s">
        <v>279</v>
      </c>
      <c r="D23" s="644" t="s">
        <v>271</v>
      </c>
      <c r="E23" s="644" t="s">
        <v>264</v>
      </c>
      <c r="F23" s="644" t="s">
        <v>280</v>
      </c>
      <c r="G23" s="470" t="s">
        <v>281</v>
      </c>
    </row>
    <row r="24" spans="1:21" ht="15" thickBot="1">
      <c r="A24" s="640"/>
      <c r="B24" s="641"/>
      <c r="C24" s="659"/>
      <c r="D24" s="645"/>
      <c r="E24" s="645"/>
      <c r="F24" s="645"/>
      <c r="G24" s="471" t="s">
        <v>282</v>
      </c>
      <c r="I24" s="700" t="s">
        <v>314</v>
      </c>
      <c r="J24" s="701"/>
      <c r="K24" s="701"/>
      <c r="L24" s="701"/>
      <c r="M24" s="702"/>
    </row>
    <row r="25" spans="1:21" ht="36" thickBot="1">
      <c r="A25" s="651">
        <v>1</v>
      </c>
      <c r="B25" s="434" t="s">
        <v>283</v>
      </c>
      <c r="C25" s="472" t="s">
        <v>284</v>
      </c>
      <c r="D25" s="437">
        <v>-0.277016713962904</v>
      </c>
      <c r="E25" s="437">
        <v>0.78690371355951982</v>
      </c>
      <c r="F25" s="437">
        <v>-8.3233858239090394E-2</v>
      </c>
      <c r="G25" s="462">
        <v>6.8919220559512689E-2</v>
      </c>
      <c r="I25" s="546" t="s">
        <v>333</v>
      </c>
      <c r="J25" s="547" t="s">
        <v>338</v>
      </c>
      <c r="K25" s="548" t="s">
        <v>339</v>
      </c>
      <c r="L25" s="548" t="s">
        <v>340</v>
      </c>
      <c r="M25" s="549" t="s">
        <v>341</v>
      </c>
      <c r="O25" s="489"/>
      <c r="P25" s="489"/>
      <c r="Q25" s="489"/>
      <c r="R25" s="489"/>
      <c r="S25" s="489"/>
      <c r="T25" s="489"/>
      <c r="U25" s="489"/>
    </row>
    <row r="26" spans="1:21">
      <c r="A26" s="652"/>
      <c r="B26" s="439" t="s">
        <v>285</v>
      </c>
      <c r="C26" s="473" t="s">
        <v>286</v>
      </c>
      <c r="D26" s="442">
        <v>1.036697275065787</v>
      </c>
      <c r="E26" s="442">
        <v>0.32212971279850616</v>
      </c>
      <c r="F26" s="442">
        <v>0.29834106840828656</v>
      </c>
      <c r="G26" s="467">
        <v>0.11648638990344676</v>
      </c>
      <c r="I26" s="493">
        <v>1</v>
      </c>
      <c r="J26" s="499" t="s">
        <v>342</v>
      </c>
      <c r="K26" s="500">
        <v>0.90344751029157111</v>
      </c>
      <c r="L26" s="500">
        <v>0.8937922613207282</v>
      </c>
      <c r="M26" s="501">
        <v>2.9659816023756635E-4</v>
      </c>
      <c r="O26" s="489"/>
      <c r="P26" s="489"/>
      <c r="Q26" s="489"/>
      <c r="R26" s="489"/>
      <c r="S26" s="489"/>
      <c r="T26" s="489"/>
      <c r="U26" s="489"/>
    </row>
    <row r="27" spans="1:21" ht="15" thickBot="1">
      <c r="A27" s="652"/>
      <c r="B27" s="439" t="s">
        <v>287</v>
      </c>
      <c r="C27" s="473" t="s">
        <v>288</v>
      </c>
      <c r="D27" s="442">
        <v>0.73429932948687937</v>
      </c>
      <c r="E27" s="442">
        <v>0.47812729393180509</v>
      </c>
      <c r="F27" s="442">
        <v>0.2161649943432804</v>
      </c>
      <c r="G27" s="467">
        <v>0.75530717284031046</v>
      </c>
      <c r="I27" s="496">
        <v>2</v>
      </c>
      <c r="J27" s="502" t="s">
        <v>343</v>
      </c>
      <c r="K27" s="503">
        <v>0.97985923408200382</v>
      </c>
      <c r="L27" s="503">
        <v>0.97538350832244913</v>
      </c>
      <c r="M27" s="504">
        <v>1.4279185995559154E-4</v>
      </c>
      <c r="O27" s="489"/>
      <c r="P27" s="489"/>
      <c r="Q27" s="489"/>
      <c r="R27" s="489"/>
      <c r="S27" s="489"/>
      <c r="T27" s="489"/>
      <c r="U27" s="489"/>
    </row>
    <row r="28" spans="1:21" ht="15" thickBot="1">
      <c r="A28" s="652"/>
      <c r="B28" s="439" t="s">
        <v>289</v>
      </c>
      <c r="C28" s="473" t="s">
        <v>290</v>
      </c>
      <c r="D28" s="442">
        <v>0.76660525778564137</v>
      </c>
      <c r="E28" s="442">
        <v>0.45945266915164029</v>
      </c>
      <c r="F28" s="442">
        <v>0.22520264084674907</v>
      </c>
      <c r="G28" s="467">
        <v>0.99901920160278057</v>
      </c>
      <c r="I28" s="685" t="s">
        <v>383</v>
      </c>
      <c r="J28" s="686"/>
      <c r="K28" s="686"/>
      <c r="L28" s="686"/>
      <c r="M28" s="687"/>
      <c r="O28" s="489"/>
      <c r="P28" s="489"/>
      <c r="Q28" s="489"/>
      <c r="R28" s="489"/>
      <c r="S28" s="489"/>
      <c r="T28" s="489"/>
      <c r="U28" s="489"/>
    </row>
    <row r="29" spans="1:21" ht="15.75" customHeight="1">
      <c r="A29" s="652"/>
      <c r="B29" s="439" t="s">
        <v>277</v>
      </c>
      <c r="C29" s="473" t="s">
        <v>291</v>
      </c>
      <c r="D29" s="442">
        <v>2.8211941534967084</v>
      </c>
      <c r="E29" s="442">
        <v>1.6632104117396261E-2</v>
      </c>
      <c r="F29" s="442">
        <v>0.64792345086197056</v>
      </c>
      <c r="G29" s="467">
        <v>0.73995523531616125</v>
      </c>
    </row>
    <row r="30" spans="1:21">
      <c r="A30" s="652"/>
      <c r="B30" s="439" t="s">
        <v>292</v>
      </c>
      <c r="C30" s="473" t="s">
        <v>293</v>
      </c>
      <c r="D30" s="442">
        <v>1.8812965550082965</v>
      </c>
      <c r="E30" s="442">
        <v>8.6646950001830078E-2</v>
      </c>
      <c r="F30" s="442">
        <v>0.49338490580049255</v>
      </c>
      <c r="G30" s="467">
        <v>0.96923370127387509</v>
      </c>
    </row>
    <row r="31" spans="1:21" ht="15" thickBot="1">
      <c r="A31" s="652"/>
      <c r="B31" s="439" t="s">
        <v>294</v>
      </c>
      <c r="C31" s="473" t="s">
        <v>295</v>
      </c>
      <c r="D31" s="442">
        <v>2.1097891502086621</v>
      </c>
      <c r="E31" s="442">
        <v>5.8598257428386147E-2</v>
      </c>
      <c r="F31" s="442">
        <v>0.53673238889478014</v>
      </c>
      <c r="G31" s="467">
        <v>0.92005583215832032</v>
      </c>
      <c r="I31" s="695" t="s">
        <v>258</v>
      </c>
      <c r="J31" s="695"/>
      <c r="K31" s="695"/>
      <c r="L31" s="695"/>
      <c r="M31" s="695"/>
      <c r="N31" s="695"/>
      <c r="O31" s="695"/>
    </row>
    <row r="32" spans="1:21" ht="24.6" thickBot="1">
      <c r="A32" s="652"/>
      <c r="B32" s="439" t="s">
        <v>296</v>
      </c>
      <c r="C32" s="473" t="s">
        <v>297</v>
      </c>
      <c r="D32" s="442">
        <v>1.0283630546845384</v>
      </c>
      <c r="E32" s="442">
        <v>0.32586134693972707</v>
      </c>
      <c r="F32" s="442">
        <v>0.29615377970712237</v>
      </c>
      <c r="G32" s="467">
        <v>0.84357621233209223</v>
      </c>
      <c r="I32" s="693" t="s">
        <v>333</v>
      </c>
      <c r="J32" s="694"/>
      <c r="K32" s="490" t="s">
        <v>344</v>
      </c>
      <c r="L32" s="491" t="s">
        <v>345</v>
      </c>
      <c r="M32" s="491" t="s">
        <v>346</v>
      </c>
      <c r="N32" s="491" t="s">
        <v>347</v>
      </c>
      <c r="O32" s="492" t="s">
        <v>348</v>
      </c>
    </row>
    <row r="33" spans="1:21">
      <c r="A33" s="653"/>
      <c r="B33" s="445" t="s">
        <v>298</v>
      </c>
      <c r="C33" s="474" t="s">
        <v>299</v>
      </c>
      <c r="D33" s="463">
        <v>0.29714625480430712</v>
      </c>
      <c r="E33" s="463">
        <v>0.77189099213733581</v>
      </c>
      <c r="F33" s="463">
        <v>8.9235540279527931E-2</v>
      </c>
      <c r="G33" s="464">
        <v>0.79595684356631691</v>
      </c>
      <c r="I33" s="691">
        <v>1</v>
      </c>
      <c r="J33" s="505" t="s">
        <v>349</v>
      </c>
      <c r="K33" s="506">
        <v>8.2314501808011839E-6</v>
      </c>
      <c r="L33" s="507">
        <v>1</v>
      </c>
      <c r="M33" s="500">
        <v>8.2314501808011839E-6</v>
      </c>
      <c r="N33" s="500">
        <v>93.570607347342346</v>
      </c>
      <c r="O33" s="508" t="s">
        <v>350</v>
      </c>
    </row>
    <row r="34" spans="1:21" ht="15" thickBot="1">
      <c r="A34" s="654">
        <v>2</v>
      </c>
      <c r="B34" s="449" t="s">
        <v>283</v>
      </c>
      <c r="C34" s="475" t="s">
        <v>300</v>
      </c>
      <c r="D34" s="452">
        <v>-0.33118010244912877</v>
      </c>
      <c r="E34" s="452">
        <v>0.74734382824361123</v>
      </c>
      <c r="F34" s="452">
        <v>-0.10415869403732343</v>
      </c>
      <c r="G34" s="466">
        <v>6.8916727317583956E-2</v>
      </c>
      <c r="I34" s="689"/>
      <c r="J34" s="509" t="s">
        <v>351</v>
      </c>
      <c r="K34" s="510">
        <v>8.7970468656309096E-7</v>
      </c>
      <c r="L34" s="511">
        <v>10</v>
      </c>
      <c r="M34" s="512">
        <v>8.7970468656309096E-8</v>
      </c>
      <c r="N34" s="513"/>
      <c r="O34" s="514"/>
    </row>
    <row r="35" spans="1:21">
      <c r="A35" s="652"/>
      <c r="B35" s="439" t="s">
        <v>285</v>
      </c>
      <c r="C35" s="473" t="s">
        <v>301</v>
      </c>
      <c r="D35" s="442">
        <v>1.0696720075757042</v>
      </c>
      <c r="E35" s="442">
        <v>0.30990621496888837</v>
      </c>
      <c r="F35" s="442">
        <v>0.320424870184708</v>
      </c>
      <c r="G35" s="467">
        <v>0.11564220002084565</v>
      </c>
      <c r="I35" s="692"/>
      <c r="J35" s="515" t="s">
        <v>352</v>
      </c>
      <c r="K35" s="516">
        <v>9.111154867364275E-6</v>
      </c>
      <c r="L35" s="551">
        <v>11</v>
      </c>
      <c r="M35" s="517"/>
      <c r="N35" s="517"/>
      <c r="O35" s="518"/>
    </row>
    <row r="36" spans="1:21">
      <c r="A36" s="652"/>
      <c r="B36" s="439" t="s">
        <v>287</v>
      </c>
      <c r="C36" s="473" t="s">
        <v>302</v>
      </c>
      <c r="D36" s="442">
        <v>0.69176454823160705</v>
      </c>
      <c r="E36" s="442">
        <v>0.50482875938713534</v>
      </c>
      <c r="F36" s="442">
        <v>0.2137016872594743</v>
      </c>
      <c r="G36" s="467">
        <v>0.75006995561761125</v>
      </c>
      <c r="I36" s="688">
        <v>2</v>
      </c>
      <c r="J36" s="519" t="s">
        <v>349</v>
      </c>
      <c r="K36" s="520">
        <v>8.9276492299380793E-6</v>
      </c>
      <c r="L36" s="521">
        <v>2</v>
      </c>
      <c r="M36" s="522">
        <v>4.4638246149690396E-6</v>
      </c>
      <c r="N36" s="522">
        <v>218.92745148431266</v>
      </c>
      <c r="O36" s="523" t="s">
        <v>353</v>
      </c>
    </row>
    <row r="37" spans="1:21">
      <c r="A37" s="652"/>
      <c r="B37" s="439" t="s">
        <v>289</v>
      </c>
      <c r="C37" s="473" t="s">
        <v>303</v>
      </c>
      <c r="D37" s="442">
        <v>0.72109018102581224</v>
      </c>
      <c r="E37" s="442">
        <v>0.48736977061562836</v>
      </c>
      <c r="F37" s="442">
        <v>0.22232193287446336</v>
      </c>
      <c r="G37" s="467">
        <v>0.99142145798388226</v>
      </c>
      <c r="I37" s="689"/>
      <c r="J37" s="509" t="s">
        <v>351</v>
      </c>
      <c r="K37" s="510">
        <v>1.8350563742619544E-7</v>
      </c>
      <c r="L37" s="511">
        <v>9</v>
      </c>
      <c r="M37" s="512">
        <v>2.0389515269577272E-8</v>
      </c>
      <c r="N37" s="513"/>
      <c r="O37" s="514"/>
      <c r="P37" s="489"/>
      <c r="Q37" s="489"/>
      <c r="R37" s="489"/>
      <c r="S37" s="489"/>
      <c r="T37" s="489"/>
      <c r="U37" s="489"/>
    </row>
    <row r="38" spans="1:21" ht="15" thickBot="1">
      <c r="A38" s="652"/>
      <c r="B38" s="439" t="s">
        <v>292</v>
      </c>
      <c r="C38" s="473" t="s">
        <v>304</v>
      </c>
      <c r="D38" s="442">
        <v>-1.3624654263839331</v>
      </c>
      <c r="E38" s="442">
        <v>0.2029464225316234</v>
      </c>
      <c r="F38" s="442">
        <v>-0.39568599606398852</v>
      </c>
      <c r="G38" s="467">
        <v>0.12890593705524728</v>
      </c>
      <c r="I38" s="690"/>
      <c r="J38" s="524" t="s">
        <v>352</v>
      </c>
      <c r="K38" s="525">
        <v>9.111154867364275E-6</v>
      </c>
      <c r="L38" s="552">
        <v>11</v>
      </c>
      <c r="M38" s="526"/>
      <c r="N38" s="526"/>
      <c r="O38" s="527"/>
      <c r="P38" s="489"/>
      <c r="Q38" s="489"/>
      <c r="R38" s="489"/>
      <c r="S38" s="489"/>
      <c r="T38" s="489"/>
      <c r="U38" s="489"/>
    </row>
    <row r="39" spans="1:21" ht="15.75" customHeight="1" thickBot="1">
      <c r="A39" s="652"/>
      <c r="B39" s="439" t="s">
        <v>294</v>
      </c>
      <c r="C39" s="473" t="s">
        <v>305</v>
      </c>
      <c r="D39" s="442">
        <v>-1.0264218886667384</v>
      </c>
      <c r="E39" s="442">
        <v>0.32888047863658743</v>
      </c>
      <c r="F39" s="442">
        <v>-0.30872739903766844</v>
      </c>
      <c r="G39" s="467">
        <v>9.6647118301154716E-2</v>
      </c>
    </row>
    <row r="40" spans="1:21" ht="15" thickBot="1">
      <c r="A40" s="652"/>
      <c r="B40" s="439" t="s">
        <v>296</v>
      </c>
      <c r="C40" s="473" t="s">
        <v>306</v>
      </c>
      <c r="D40" s="442">
        <v>-1.380477675916153</v>
      </c>
      <c r="E40" s="442">
        <v>0.19751396876892466</v>
      </c>
      <c r="F40" s="442">
        <v>-0.40008436605088388</v>
      </c>
      <c r="G40" s="467">
        <v>0.3540360322959813</v>
      </c>
      <c r="I40" s="655" t="s">
        <v>270</v>
      </c>
      <c r="J40" s="656"/>
      <c r="K40" s="656"/>
      <c r="L40" s="656"/>
      <c r="M40" s="656"/>
      <c r="N40" s="656"/>
      <c r="O40" s="657"/>
    </row>
    <row r="41" spans="1:21" ht="47.4" thickBot="1">
      <c r="A41" s="640"/>
      <c r="B41" s="454" t="s">
        <v>298</v>
      </c>
      <c r="C41" s="476" t="s">
        <v>307</v>
      </c>
      <c r="D41" s="468">
        <v>-1.4357611705626732</v>
      </c>
      <c r="E41" s="468">
        <v>0.18160347241581165</v>
      </c>
      <c r="F41" s="468">
        <v>-0.4134120785101168</v>
      </c>
      <c r="G41" s="469">
        <v>0.55939601026549024</v>
      </c>
      <c r="I41" s="660" t="s">
        <v>333</v>
      </c>
      <c r="J41" s="661"/>
      <c r="K41" s="664" t="s">
        <v>354</v>
      </c>
      <c r="L41" s="665"/>
      <c r="M41" s="554" t="s">
        <v>355</v>
      </c>
      <c r="N41" s="666" t="s">
        <v>356</v>
      </c>
      <c r="O41" s="668" t="s">
        <v>348</v>
      </c>
    </row>
    <row r="42" spans="1:21" ht="15" thickBot="1">
      <c r="A42" s="458"/>
      <c r="B42" s="458"/>
      <c r="C42" s="458"/>
      <c r="D42" s="458"/>
      <c r="E42" s="458"/>
      <c r="F42" s="458"/>
      <c r="G42" s="458"/>
      <c r="I42" s="662"/>
      <c r="J42" s="663"/>
      <c r="K42" s="528" t="s">
        <v>357</v>
      </c>
      <c r="L42" s="529" t="s">
        <v>358</v>
      </c>
      <c r="M42" s="529" t="s">
        <v>359</v>
      </c>
      <c r="N42" s="667"/>
      <c r="O42" s="669"/>
    </row>
    <row r="43" spans="1:21">
      <c r="I43" s="698">
        <v>1</v>
      </c>
      <c r="J43" s="505" t="s">
        <v>360</v>
      </c>
      <c r="K43" s="506">
        <v>5.2490337988801428E-3</v>
      </c>
      <c r="L43" s="500">
        <v>3.5489902263204179E-4</v>
      </c>
      <c r="M43" s="530"/>
      <c r="N43" s="500">
        <v>14.790217679247668</v>
      </c>
      <c r="O43" s="531">
        <v>4.0027169536609735E-8</v>
      </c>
    </row>
    <row r="44" spans="1:21">
      <c r="A44" s="458"/>
      <c r="B44" s="458"/>
      <c r="C44" s="458"/>
      <c r="D44" s="458"/>
      <c r="E44" s="458"/>
      <c r="F44" s="458"/>
      <c r="G44" s="458"/>
      <c r="I44" s="699"/>
      <c r="J44" s="515" t="s">
        <v>323</v>
      </c>
      <c r="K44" s="516">
        <v>1.5271857575116534E-2</v>
      </c>
      <c r="L44" s="532">
        <v>1.5787819080662709E-3</v>
      </c>
      <c r="M44" s="532">
        <v>0.9504985588056255</v>
      </c>
      <c r="N44" s="532">
        <v>9.6731901329056047</v>
      </c>
      <c r="O44" s="533">
        <v>2.153614075720376E-6</v>
      </c>
    </row>
    <row r="45" spans="1:21" ht="15" thickBot="1">
      <c r="I45" s="680">
        <v>2</v>
      </c>
      <c r="J45" s="519" t="s">
        <v>360</v>
      </c>
      <c r="K45" s="520">
        <v>7.0917942052852968E-3</v>
      </c>
      <c r="L45" s="522">
        <v>3.586705060066796E-4</v>
      </c>
      <c r="M45" s="534"/>
      <c r="N45" s="522">
        <v>19.772448769883589</v>
      </c>
      <c r="O45" s="535">
        <v>1.0043467868561713E-8</v>
      </c>
    </row>
    <row r="46" spans="1:21">
      <c r="I46" s="681"/>
      <c r="J46" s="509" t="s">
        <v>323</v>
      </c>
      <c r="K46" s="510">
        <v>1.138650403675606E-2</v>
      </c>
      <c r="L46" s="512">
        <v>1.0098663976490358E-3</v>
      </c>
      <c r="M46" s="512">
        <v>0.70867971519099815</v>
      </c>
      <c r="N46" s="512">
        <v>11.275257859122542</v>
      </c>
      <c r="O46" s="536">
        <v>1.3066265227570979E-6</v>
      </c>
    </row>
    <row r="47" spans="1:21" ht="15" thickBot="1">
      <c r="I47" s="662"/>
      <c r="J47" s="524" t="s">
        <v>330</v>
      </c>
      <c r="K47" s="525">
        <v>-0.29888425185390544</v>
      </c>
      <c r="L47" s="503">
        <v>5.1149308936593009E-2</v>
      </c>
      <c r="M47" s="503">
        <v>-0.36727112181268518</v>
      </c>
      <c r="N47" s="503">
        <v>-5.8433683282879896</v>
      </c>
      <c r="O47" s="537">
        <v>2.4578248048633621E-4</v>
      </c>
    </row>
    <row r="48" spans="1:21" ht="15" thickBot="1"/>
    <row r="49" spans="9:21" ht="15" thickBot="1">
      <c r="I49" s="655" t="s">
        <v>278</v>
      </c>
      <c r="J49" s="656"/>
      <c r="K49" s="656"/>
      <c r="L49" s="656"/>
      <c r="M49" s="656"/>
      <c r="N49" s="656"/>
      <c r="O49" s="657"/>
    </row>
    <row r="50" spans="9:21" ht="24.6" thickBot="1">
      <c r="I50" s="660" t="s">
        <v>333</v>
      </c>
      <c r="J50" s="661"/>
      <c r="K50" s="696" t="s">
        <v>361</v>
      </c>
      <c r="L50" s="666" t="s">
        <v>356</v>
      </c>
      <c r="M50" s="666" t="s">
        <v>348</v>
      </c>
      <c r="N50" s="666" t="s">
        <v>362</v>
      </c>
      <c r="O50" s="553" t="s">
        <v>363</v>
      </c>
    </row>
    <row r="51" spans="9:21" ht="15" thickBot="1">
      <c r="I51" s="662"/>
      <c r="J51" s="663"/>
      <c r="K51" s="697"/>
      <c r="L51" s="667"/>
      <c r="M51" s="667"/>
      <c r="N51" s="667"/>
      <c r="O51" s="538" t="s">
        <v>364</v>
      </c>
    </row>
    <row r="52" spans="9:21">
      <c r="I52" s="698">
        <v>1</v>
      </c>
      <c r="J52" s="505" t="s">
        <v>324</v>
      </c>
      <c r="K52" s="499" t="s">
        <v>365</v>
      </c>
      <c r="L52" s="500">
        <v>-0.21249610459933896</v>
      </c>
      <c r="M52" s="500">
        <v>0.8364548229528288</v>
      </c>
      <c r="N52" s="500">
        <v>-7.0655012270055481E-2</v>
      </c>
      <c r="O52" s="531">
        <v>0.13329222688535036</v>
      </c>
    </row>
    <row r="53" spans="9:21">
      <c r="I53" s="681"/>
      <c r="J53" s="509" t="s">
        <v>325</v>
      </c>
      <c r="K53" s="539" t="s">
        <v>366</v>
      </c>
      <c r="L53" s="512">
        <v>-0.13014093951820835</v>
      </c>
      <c r="M53" s="512">
        <v>0.8993172486281592</v>
      </c>
      <c r="N53" s="512">
        <v>-4.3339553036870697E-2</v>
      </c>
      <c r="O53" s="536">
        <v>0.15499707539090934</v>
      </c>
    </row>
    <row r="54" spans="9:21">
      <c r="I54" s="681"/>
      <c r="J54" s="509" t="s">
        <v>326</v>
      </c>
      <c r="K54" s="539" t="s">
        <v>367</v>
      </c>
      <c r="L54" s="512">
        <v>-0.10231408772432804</v>
      </c>
      <c r="M54" s="512">
        <v>0.92075072942659242</v>
      </c>
      <c r="N54" s="512">
        <v>-3.4084879091288191E-2</v>
      </c>
      <c r="O54" s="536">
        <v>0.96330251497743979</v>
      </c>
    </row>
    <row r="55" spans="9:21">
      <c r="I55" s="681"/>
      <c r="J55" s="509" t="s">
        <v>327</v>
      </c>
      <c r="K55" s="539" t="s">
        <v>368</v>
      </c>
      <c r="L55" s="512">
        <v>-6.631473345220687E-2</v>
      </c>
      <c r="M55" s="512">
        <v>0.94857701194110122</v>
      </c>
      <c r="N55" s="512">
        <v>-2.209951259978148E-2</v>
      </c>
      <c r="O55" s="536">
        <v>0.92839916312281179</v>
      </c>
    </row>
    <row r="56" spans="9:21">
      <c r="I56" s="681"/>
      <c r="J56" s="509" t="s">
        <v>328</v>
      </c>
      <c r="K56" s="539" t="s">
        <v>369</v>
      </c>
      <c r="L56" s="512">
        <v>-4.7136607782873634</v>
      </c>
      <c r="M56" s="512">
        <v>1.0988394971280905E-3</v>
      </c>
      <c r="N56" s="512">
        <v>-0.84362924762369229</v>
      </c>
      <c r="O56" s="536">
        <v>0.63372371813871786</v>
      </c>
    </row>
    <row r="57" spans="9:21">
      <c r="I57" s="681"/>
      <c r="J57" s="509" t="s">
        <v>329</v>
      </c>
      <c r="K57" s="539" t="s">
        <v>370</v>
      </c>
      <c r="L57" s="512">
        <v>-4.3162680746903188</v>
      </c>
      <c r="M57" s="512">
        <v>1.9437640001419396E-3</v>
      </c>
      <c r="N57" s="512">
        <v>-0.82113890798318889</v>
      </c>
      <c r="O57" s="536">
        <v>0.36542972669676538</v>
      </c>
    </row>
    <row r="58" spans="9:21">
      <c r="I58" s="681"/>
      <c r="J58" s="509" t="s">
        <v>330</v>
      </c>
      <c r="K58" s="539" t="s">
        <v>371</v>
      </c>
      <c r="L58" s="512">
        <v>-5.8433683282879905</v>
      </c>
      <c r="M58" s="512">
        <v>2.4578248048633621E-4</v>
      </c>
      <c r="N58" s="512">
        <v>-0.8896071403396264</v>
      </c>
      <c r="O58" s="536">
        <v>0.56648241665673771</v>
      </c>
    </row>
    <row r="59" spans="9:21">
      <c r="I59" s="681"/>
      <c r="J59" s="509" t="s">
        <v>331</v>
      </c>
      <c r="K59" s="539" t="s">
        <v>372</v>
      </c>
      <c r="L59" s="512">
        <v>-4.8567568185370886</v>
      </c>
      <c r="M59" s="512">
        <v>8.9986715123691345E-4</v>
      </c>
      <c r="N59" s="512">
        <v>-0.85077932292421177</v>
      </c>
      <c r="O59" s="536">
        <v>0.44579930829491199</v>
      </c>
      <c r="P59" s="489"/>
      <c r="Q59" s="489"/>
      <c r="R59" s="489"/>
      <c r="S59" s="489"/>
      <c r="T59" s="489"/>
      <c r="U59" s="489"/>
    </row>
    <row r="60" spans="9:21">
      <c r="I60" s="699"/>
      <c r="J60" s="515" t="s">
        <v>332</v>
      </c>
      <c r="K60" s="540" t="s">
        <v>373</v>
      </c>
      <c r="L60" s="532">
        <v>-4.2076813021261987</v>
      </c>
      <c r="M60" s="532">
        <v>2.280615930262431E-3</v>
      </c>
      <c r="N60" s="532">
        <v>-0.81423533690630145</v>
      </c>
      <c r="O60" s="533">
        <v>0.58050776056565312</v>
      </c>
      <c r="P60" s="489"/>
      <c r="Q60" s="489"/>
      <c r="R60" s="489"/>
      <c r="S60" s="489"/>
      <c r="T60" s="489"/>
      <c r="U60" s="489"/>
    </row>
    <row r="61" spans="9:21" ht="15" thickBot="1">
      <c r="I61" s="680">
        <v>2</v>
      </c>
      <c r="J61" s="519" t="s">
        <v>324</v>
      </c>
      <c r="K61" s="541" t="s">
        <v>374</v>
      </c>
      <c r="L61" s="522">
        <v>0.36847437432749103</v>
      </c>
      <c r="M61" s="522">
        <v>0.7220795018838374</v>
      </c>
      <c r="N61" s="522">
        <v>0.12918374457866663</v>
      </c>
      <c r="O61" s="535">
        <v>0.13048803310980708</v>
      </c>
      <c r="P61" s="489"/>
      <c r="Q61" s="489"/>
      <c r="R61" s="489"/>
      <c r="S61" s="489"/>
      <c r="T61" s="489"/>
      <c r="U61" s="489"/>
    </row>
    <row r="62" spans="9:21">
      <c r="I62" s="681"/>
      <c r="J62" s="509" t="s">
        <v>325</v>
      </c>
      <c r="K62" s="539" t="s">
        <v>375</v>
      </c>
      <c r="L62" s="512">
        <v>0.65412134663608679</v>
      </c>
      <c r="M62" s="512">
        <v>0.53138336197133296</v>
      </c>
      <c r="N62" s="512">
        <v>0.22531976319563568</v>
      </c>
      <c r="O62" s="536">
        <v>0.15088637853828865</v>
      </c>
    </row>
    <row r="63" spans="9:21">
      <c r="I63" s="681"/>
      <c r="J63" s="509" t="s">
        <v>326</v>
      </c>
      <c r="K63" s="539" t="s">
        <v>376</v>
      </c>
      <c r="L63" s="512">
        <v>0.74974152582666342</v>
      </c>
      <c r="M63" s="512">
        <v>0.47487843881606051</v>
      </c>
      <c r="N63" s="512">
        <v>0.25622476557289731</v>
      </c>
      <c r="O63" s="536">
        <v>0.93611701933665137</v>
      </c>
    </row>
    <row r="64" spans="9:21">
      <c r="I64" s="681"/>
      <c r="J64" s="509" t="s">
        <v>327</v>
      </c>
      <c r="K64" s="539" t="s">
        <v>377</v>
      </c>
      <c r="L64" s="512">
        <v>0.7837156817457428</v>
      </c>
      <c r="M64" s="512">
        <v>0.45578139808805929</v>
      </c>
      <c r="N64" s="512">
        <v>0.26702431067025195</v>
      </c>
      <c r="O64" s="536">
        <v>0.90458367514410665</v>
      </c>
    </row>
    <row r="65" spans="9:15">
      <c r="I65" s="681"/>
      <c r="J65" s="509" t="s">
        <v>328</v>
      </c>
      <c r="K65" s="539" t="s">
        <v>378</v>
      </c>
      <c r="L65" s="512">
        <v>-0.75614010750062799</v>
      </c>
      <c r="M65" s="512">
        <v>0.47124196601655133</v>
      </c>
      <c r="N65" s="512">
        <v>-0.2582662048851882</v>
      </c>
      <c r="O65" s="536">
        <v>0.13499596700695995</v>
      </c>
    </row>
    <row r="66" spans="9:15">
      <c r="I66" s="681"/>
      <c r="J66" s="509" t="s">
        <v>329</v>
      </c>
      <c r="K66" s="539" t="s">
        <v>379</v>
      </c>
      <c r="L66" s="512">
        <v>-0.87970764136988788</v>
      </c>
      <c r="M66" s="512">
        <v>0.40466737330385261</v>
      </c>
      <c r="N66" s="512">
        <v>-0.29699038015686796</v>
      </c>
      <c r="O66" s="536">
        <v>0.10733790168404067</v>
      </c>
    </row>
    <row r="67" spans="9:15">
      <c r="I67" s="681"/>
      <c r="J67" s="509" t="s">
        <v>331</v>
      </c>
      <c r="K67" s="539" t="s">
        <v>380</v>
      </c>
      <c r="L67" s="512">
        <v>0.26225329064642017</v>
      </c>
      <c r="M67" s="512">
        <v>0.79975277858049543</v>
      </c>
      <c r="N67" s="512">
        <v>9.2324527887055849E-2</v>
      </c>
      <c r="O67" s="536">
        <v>2.7893057212801168E-2</v>
      </c>
    </row>
    <row r="68" spans="9:15" ht="15" thickBot="1">
      <c r="I68" s="662"/>
      <c r="J68" s="524" t="s">
        <v>332</v>
      </c>
      <c r="K68" s="502" t="s">
        <v>381</v>
      </c>
      <c r="L68" s="503">
        <v>0.27548123424518867</v>
      </c>
      <c r="M68" s="503">
        <v>0.78992824691578822</v>
      </c>
      <c r="N68" s="503">
        <v>9.6938618252543199E-2</v>
      </c>
      <c r="O68" s="537">
        <v>7.500397230834159E-2</v>
      </c>
    </row>
  </sheetData>
  <mergeCells count="46">
    <mergeCell ref="I61:I68"/>
    <mergeCell ref="I22:L22"/>
    <mergeCell ref="I28:M28"/>
    <mergeCell ref="I36:I38"/>
    <mergeCell ref="I33:I35"/>
    <mergeCell ref="I32:J32"/>
    <mergeCell ref="I31:O31"/>
    <mergeCell ref="I50:J51"/>
    <mergeCell ref="K50:K51"/>
    <mergeCell ref="L50:L51"/>
    <mergeCell ref="M50:M51"/>
    <mergeCell ref="N50:N51"/>
    <mergeCell ref="I52:I60"/>
    <mergeCell ref="I24:M24"/>
    <mergeCell ref="I43:I44"/>
    <mergeCell ref="I45:I47"/>
    <mergeCell ref="I4:L4"/>
    <mergeCell ref="I10:M10"/>
    <mergeCell ref="I8:L8"/>
    <mergeCell ref="I14:M14"/>
    <mergeCell ref="I18:L18"/>
    <mergeCell ref="I49:O49"/>
    <mergeCell ref="A16:A17"/>
    <mergeCell ref="A18:A20"/>
    <mergeCell ref="A22:G22"/>
    <mergeCell ref="A23:B24"/>
    <mergeCell ref="C23:C24"/>
    <mergeCell ref="D23:D24"/>
    <mergeCell ref="E23:E24"/>
    <mergeCell ref="F23:F24"/>
    <mergeCell ref="A25:A33"/>
    <mergeCell ref="A34:A41"/>
    <mergeCell ref="I40:O40"/>
    <mergeCell ref="I41:J42"/>
    <mergeCell ref="K41:L41"/>
    <mergeCell ref="N41:N42"/>
    <mergeCell ref="O41:O42"/>
    <mergeCell ref="A14:B15"/>
    <mergeCell ref="C14:D14"/>
    <mergeCell ref="F14:F15"/>
    <mergeCell ref="G14:G15"/>
    <mergeCell ref="A4:G4"/>
    <mergeCell ref="A5:B5"/>
    <mergeCell ref="A6:A8"/>
    <mergeCell ref="A9:A11"/>
    <mergeCell ref="A13:G13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1"/>
  <dimension ref="A1:O57"/>
  <sheetViews>
    <sheetView zoomScale="90" zoomScaleNormal="90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A57" sqref="A57"/>
    </sheetView>
  </sheetViews>
  <sheetFormatPr defaultColWidth="9.109375" defaultRowHeight="12"/>
  <cols>
    <col min="1" max="1" width="24" style="5" customWidth="1"/>
    <col min="2" max="2" width="13.88671875" style="5" customWidth="1"/>
    <col min="3" max="3" width="13" style="5" bestFit="1" customWidth="1"/>
    <col min="4" max="4" width="14.5546875" style="5" bestFit="1" customWidth="1"/>
    <col min="5" max="6" width="14.33203125" style="5" customWidth="1"/>
    <col min="7" max="15" width="12.109375" style="5" customWidth="1"/>
    <col min="16" max="16384" width="9.109375" style="5"/>
  </cols>
  <sheetData>
    <row r="1" spans="1:15" ht="13.8" thickBot="1">
      <c r="A1" s="1" t="s">
        <v>384</v>
      </c>
    </row>
    <row r="2" spans="1:15" s="17" customFormat="1" ht="14.4" thickBot="1">
      <c r="A2" s="22" t="s">
        <v>14</v>
      </c>
      <c r="B2" s="23">
        <v>1985</v>
      </c>
      <c r="C2" s="24">
        <v>1990</v>
      </c>
      <c r="D2" s="24">
        <v>1996</v>
      </c>
      <c r="E2" s="24">
        <v>1997</v>
      </c>
      <c r="F2" s="24">
        <f>E2+1</f>
        <v>1998</v>
      </c>
      <c r="G2" s="24">
        <f t="shared" ref="G2:O2" si="0">F2+1</f>
        <v>1999</v>
      </c>
      <c r="H2" s="24">
        <f t="shared" si="0"/>
        <v>2000</v>
      </c>
      <c r="I2" s="24">
        <f t="shared" si="0"/>
        <v>2001</v>
      </c>
      <c r="J2" s="24">
        <f t="shared" si="0"/>
        <v>2002</v>
      </c>
      <c r="K2" s="24">
        <f t="shared" si="0"/>
        <v>2003</v>
      </c>
      <c r="L2" s="24">
        <f t="shared" si="0"/>
        <v>2004</v>
      </c>
      <c r="M2" s="24">
        <f t="shared" si="0"/>
        <v>2005</v>
      </c>
      <c r="N2" s="24">
        <f t="shared" si="0"/>
        <v>2006</v>
      </c>
      <c r="O2" s="24">
        <f t="shared" si="0"/>
        <v>2007</v>
      </c>
    </row>
    <row r="3" spans="1:15" s="1" customFormat="1" ht="15" customHeight="1">
      <c r="A3" s="573" t="s">
        <v>11</v>
      </c>
      <c r="B3" s="571" t="s">
        <v>31</v>
      </c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2"/>
    </row>
    <row r="4" spans="1:15" s="4" customFormat="1">
      <c r="A4" s="574"/>
      <c r="B4" s="63" t="s">
        <v>15</v>
      </c>
      <c r="C4" s="63" t="s">
        <v>16</v>
      </c>
      <c r="D4" s="63" t="s">
        <v>17</v>
      </c>
      <c r="E4" s="63" t="s">
        <v>17</v>
      </c>
      <c r="F4" s="63" t="s">
        <v>17</v>
      </c>
      <c r="G4" s="64" t="s">
        <v>18</v>
      </c>
      <c r="H4" s="64" t="s">
        <v>18</v>
      </c>
      <c r="I4" s="64" t="s">
        <v>18</v>
      </c>
      <c r="J4" s="64" t="s">
        <v>18</v>
      </c>
      <c r="K4" s="64" t="s">
        <v>18</v>
      </c>
      <c r="L4" s="64" t="s">
        <v>18</v>
      </c>
      <c r="M4" s="64" t="s">
        <v>18</v>
      </c>
      <c r="N4" s="64" t="s">
        <v>18</v>
      </c>
      <c r="O4" s="65" t="s">
        <v>18</v>
      </c>
    </row>
    <row r="5" spans="1:15">
      <c r="A5" s="50" t="s">
        <v>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16913.923999999999</v>
      </c>
      <c r="J5" s="2">
        <v>23147.080999999998</v>
      </c>
      <c r="K5" s="2">
        <v>33160.512000000002</v>
      </c>
      <c r="L5" s="2">
        <v>47386.12</v>
      </c>
      <c r="M5" s="2">
        <v>35654.800000000003</v>
      </c>
      <c r="N5" s="2">
        <v>32278.061000000002</v>
      </c>
      <c r="O5" s="19">
        <v>38420.404999999999</v>
      </c>
    </row>
    <row r="6" spans="1:15" s="83" customFormat="1" ht="13.2">
      <c r="A6" s="88" t="s">
        <v>1</v>
      </c>
      <c r="B6" s="80">
        <v>243015.22594201699</v>
      </c>
      <c r="C6" s="80">
        <v>3194016.6913562799</v>
      </c>
      <c r="D6" s="80">
        <v>45647499.599674702</v>
      </c>
      <c r="E6" s="80">
        <v>38568942.8860052</v>
      </c>
      <c r="F6" s="80">
        <v>48990454.961615399</v>
      </c>
      <c r="G6" s="80">
        <v>52111.353999999999</v>
      </c>
      <c r="H6" s="80">
        <v>48546.44</v>
      </c>
      <c r="I6" s="80">
        <v>53051.050999999999</v>
      </c>
      <c r="J6" s="80">
        <v>55090.453999999998</v>
      </c>
      <c r="K6" s="80">
        <v>65898.023000000001</v>
      </c>
      <c r="L6" s="80">
        <v>82054.271999999997</v>
      </c>
      <c r="M6" s="80">
        <v>62248.875999999997</v>
      </c>
      <c r="N6" s="80">
        <v>62984.849000000002</v>
      </c>
      <c r="O6" s="89">
        <v>69955.171000000002</v>
      </c>
    </row>
    <row r="7" spans="1:15">
      <c r="A7" s="51" t="s">
        <v>2</v>
      </c>
      <c r="B7" s="2">
        <v>84285.262126544694</v>
      </c>
      <c r="C7" s="2">
        <v>1351428.85386983</v>
      </c>
      <c r="D7" s="2">
        <v>16005573.3588979</v>
      </c>
      <c r="E7" s="2">
        <v>18099271.427234199</v>
      </c>
      <c r="F7" s="2">
        <v>21480035.726606999</v>
      </c>
      <c r="G7" s="2">
        <v>21145.672999999999</v>
      </c>
      <c r="H7" s="2">
        <v>20046.277999999998</v>
      </c>
      <c r="I7" s="2">
        <v>29002.591</v>
      </c>
      <c r="J7" s="2">
        <v>32283.601999999999</v>
      </c>
      <c r="K7" s="2">
        <v>37690.311999999998</v>
      </c>
      <c r="L7" s="2">
        <v>43668.694000000003</v>
      </c>
      <c r="M7" s="2">
        <v>37892.06</v>
      </c>
      <c r="N7" s="2">
        <v>40463.712</v>
      </c>
      <c r="O7" s="19">
        <v>54437.8</v>
      </c>
    </row>
    <row r="8" spans="1:15">
      <c r="A8" s="51" t="s">
        <v>3</v>
      </c>
      <c r="B8" s="2">
        <v>0</v>
      </c>
      <c r="C8" s="2">
        <v>0</v>
      </c>
      <c r="D8" s="2">
        <v>4671278.2110770196</v>
      </c>
      <c r="E8" s="2">
        <v>5056938.2100297902</v>
      </c>
      <c r="F8" s="2">
        <v>5761576.8526196498</v>
      </c>
      <c r="G8" s="2">
        <v>7486.3540000000003</v>
      </c>
      <c r="H8" s="2">
        <v>7548.4269999999997</v>
      </c>
      <c r="I8" s="2">
        <v>10088.557000000001</v>
      </c>
      <c r="J8" s="2">
        <v>11796.745999999999</v>
      </c>
      <c r="K8" s="2">
        <v>13345.501</v>
      </c>
      <c r="L8" s="2">
        <v>16831.179</v>
      </c>
      <c r="M8" s="2">
        <v>14452.648999999999</v>
      </c>
      <c r="N8" s="2">
        <v>15583.9</v>
      </c>
      <c r="O8" s="19">
        <v>17759.489000000001</v>
      </c>
    </row>
    <row r="9" spans="1:15">
      <c r="A9" s="51" t="s">
        <v>4</v>
      </c>
      <c r="B9" s="2">
        <v>177999.47138599301</v>
      </c>
      <c r="C9" s="2">
        <v>2282044.8641896602</v>
      </c>
      <c r="D9" s="2">
        <v>53219433.811669499</v>
      </c>
      <c r="E9" s="2">
        <v>53841107.395605102</v>
      </c>
      <c r="F9" s="2">
        <v>64946560.509697899</v>
      </c>
      <c r="G9" s="2">
        <v>74676.872000000003</v>
      </c>
      <c r="H9" s="2">
        <v>62929.656000000003</v>
      </c>
      <c r="I9" s="2">
        <v>101772.268</v>
      </c>
      <c r="J9" s="2">
        <v>119142.374</v>
      </c>
      <c r="K9" s="2">
        <v>146375.54999999999</v>
      </c>
      <c r="L9" s="2">
        <v>189729.86</v>
      </c>
      <c r="M9" s="2">
        <v>116854.825</v>
      </c>
      <c r="N9" s="2">
        <v>134416.66099999999</v>
      </c>
      <c r="O9" s="19">
        <v>141404.12700000001</v>
      </c>
    </row>
    <row r="10" spans="1:15">
      <c r="A10" s="51" t="s">
        <v>5</v>
      </c>
      <c r="B10" s="2">
        <v>0</v>
      </c>
      <c r="C10" s="2">
        <v>0</v>
      </c>
      <c r="D10" s="2">
        <v>6549706.7093267897</v>
      </c>
      <c r="E10" s="2">
        <v>6487435.1039441898</v>
      </c>
      <c r="F10" s="2">
        <v>7481733.2320363903</v>
      </c>
      <c r="G10" s="2">
        <v>8147.5730000000003</v>
      </c>
      <c r="H10" s="2">
        <v>8028.6459999999997</v>
      </c>
      <c r="I10" s="2">
        <v>11332.619000000001</v>
      </c>
      <c r="J10" s="2">
        <v>11955.267</v>
      </c>
      <c r="K10" s="2">
        <v>9698.402</v>
      </c>
      <c r="L10" s="2">
        <v>12775.429</v>
      </c>
      <c r="M10" s="2">
        <v>12499.401</v>
      </c>
      <c r="N10" s="2">
        <v>13138.486000000001</v>
      </c>
      <c r="O10" s="19">
        <v>15796.761</v>
      </c>
    </row>
    <row r="11" spans="1:15">
      <c r="A11" s="51" t="s">
        <v>6</v>
      </c>
      <c r="B11" s="2">
        <v>66786.320395205694</v>
      </c>
      <c r="C11" s="2">
        <v>1097688.6108737399</v>
      </c>
      <c r="D11" s="2">
        <v>11196928.788862901</v>
      </c>
      <c r="E11" s="2">
        <v>12428117.9089811</v>
      </c>
      <c r="F11" s="2">
        <v>14743261.4688487</v>
      </c>
      <c r="G11" s="2">
        <v>13314.611999999999</v>
      </c>
      <c r="H11" s="2">
        <v>14298.817999999999</v>
      </c>
      <c r="I11" s="2">
        <v>19771.710999999999</v>
      </c>
      <c r="J11" s="2">
        <v>26754.789000000001</v>
      </c>
      <c r="K11" s="2">
        <v>32607.573</v>
      </c>
      <c r="L11" s="2">
        <v>42865.582000000002</v>
      </c>
      <c r="M11" s="2">
        <v>42169.796000000002</v>
      </c>
      <c r="N11" s="2">
        <v>44768.499000000003</v>
      </c>
      <c r="O11" s="19">
        <v>63512.936999999998</v>
      </c>
    </row>
    <row r="12" spans="1:15">
      <c r="A12" s="51" t="s">
        <v>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4261.8180000000002</v>
      </c>
      <c r="J12" s="2">
        <v>9818.7340000000004</v>
      </c>
      <c r="K12" s="2">
        <v>15396.624</v>
      </c>
      <c r="L12" s="2">
        <v>16976.213</v>
      </c>
      <c r="M12" s="2">
        <v>15760.906000000001</v>
      </c>
      <c r="N12" s="2">
        <v>17440.544000000002</v>
      </c>
      <c r="O12" s="19">
        <v>21852.351999999999</v>
      </c>
    </row>
    <row r="13" spans="1:15">
      <c r="A13" s="51" t="s">
        <v>7</v>
      </c>
      <c r="B13" s="2">
        <v>60024.575341642201</v>
      </c>
      <c r="C13" s="2">
        <v>980033.64074071404</v>
      </c>
      <c r="D13" s="2">
        <v>10733704.7139771</v>
      </c>
      <c r="E13" s="2">
        <v>11934971.2651817</v>
      </c>
      <c r="F13" s="2">
        <v>13859059.439259101</v>
      </c>
      <c r="G13" s="2">
        <v>12708.375</v>
      </c>
      <c r="H13" s="2">
        <v>13520.525</v>
      </c>
      <c r="I13" s="2">
        <v>17463.526000000002</v>
      </c>
      <c r="J13" s="2">
        <v>19846.661</v>
      </c>
      <c r="K13" s="2">
        <v>20731.457999999999</v>
      </c>
      <c r="L13" s="2">
        <v>23976.504000000001</v>
      </c>
      <c r="M13" s="2">
        <v>23578.675999999999</v>
      </c>
      <c r="N13" s="2">
        <v>24273.898000000001</v>
      </c>
      <c r="O13" s="19">
        <v>30055.564999999999</v>
      </c>
    </row>
    <row r="14" spans="1:15">
      <c r="A14" s="51" t="s">
        <v>10</v>
      </c>
      <c r="B14" s="2">
        <f>SUM(B5:B13)</f>
        <v>632110.8551914026</v>
      </c>
      <c r="C14" s="2">
        <f t="shared" ref="C14:O14" si="1">SUM(C5:C13)</f>
        <v>8905212.6610302255</v>
      </c>
      <c r="D14" s="2">
        <f t="shared" si="1"/>
        <v>148024125.19348592</v>
      </c>
      <c r="E14" s="2">
        <f t="shared" si="1"/>
        <v>146416784.19698128</v>
      </c>
      <c r="F14" s="2">
        <f t="shared" si="1"/>
        <v>177262682.19068414</v>
      </c>
      <c r="G14" s="2">
        <f t="shared" si="1"/>
        <v>189590.81300000002</v>
      </c>
      <c r="H14" s="2">
        <f t="shared" si="1"/>
        <v>174918.78999999998</v>
      </c>
      <c r="I14" s="2">
        <f t="shared" si="1"/>
        <v>263658.065</v>
      </c>
      <c r="J14" s="2">
        <f t="shared" si="1"/>
        <v>309835.70799999998</v>
      </c>
      <c r="K14" s="2">
        <f t="shared" si="1"/>
        <v>374903.95499999996</v>
      </c>
      <c r="L14" s="2">
        <f t="shared" si="1"/>
        <v>476263.853</v>
      </c>
      <c r="M14" s="2">
        <f t="shared" si="1"/>
        <v>361111.989</v>
      </c>
      <c r="N14" s="2">
        <f t="shared" si="1"/>
        <v>385348.60999999993</v>
      </c>
      <c r="O14" s="19">
        <f t="shared" si="1"/>
        <v>453194.60699999996</v>
      </c>
    </row>
    <row r="15" spans="1:15" ht="12.6" thickBot="1">
      <c r="A15" s="122" t="s">
        <v>0</v>
      </c>
      <c r="B15" s="25">
        <v>16749340.386760199</v>
      </c>
      <c r="C15" s="25">
        <v>298902045.98233002</v>
      </c>
      <c r="D15" s="25">
        <v>4787181620.9530201</v>
      </c>
      <c r="E15" s="25">
        <v>4954830166.6016598</v>
      </c>
      <c r="F15" s="25">
        <v>5546374280.5437498</v>
      </c>
      <c r="G15" s="25">
        <v>5785729.0729999999</v>
      </c>
      <c r="H15" s="25">
        <v>5983469.1950000003</v>
      </c>
      <c r="I15" s="25">
        <v>8315654.6229999997</v>
      </c>
      <c r="J15" s="25">
        <v>9241874.9359999895</v>
      </c>
      <c r="K15" s="25">
        <v>13935619.509</v>
      </c>
      <c r="L15" s="25">
        <v>12674436.302999999</v>
      </c>
      <c r="M15" s="25">
        <v>8764507.3289999999</v>
      </c>
      <c r="N15" s="25">
        <v>12570984.8759999</v>
      </c>
      <c r="O15" s="26">
        <v>15118200.298</v>
      </c>
    </row>
    <row r="16" spans="1:15" s="1" customFormat="1" ht="15" customHeight="1">
      <c r="A16" s="578" t="s">
        <v>12</v>
      </c>
      <c r="B16" s="575" t="s">
        <v>30</v>
      </c>
      <c r="C16" s="576"/>
      <c r="D16" s="576"/>
      <c r="E16" s="576"/>
      <c r="F16" s="576"/>
      <c r="G16" s="576"/>
      <c r="H16" s="576"/>
      <c r="I16" s="576"/>
      <c r="J16" s="576"/>
      <c r="K16" s="576"/>
      <c r="L16" s="576"/>
      <c r="M16" s="576"/>
      <c r="N16" s="576"/>
      <c r="O16" s="577"/>
    </row>
    <row r="17" spans="1:15" ht="12.6" thickBot="1">
      <c r="A17" s="579"/>
      <c r="B17" s="113">
        <v>0.49119615724618998</v>
      </c>
      <c r="C17" s="114">
        <v>2.5952963759310978E-2</v>
      </c>
      <c r="D17" s="115">
        <v>1.7635122736348E-3</v>
      </c>
      <c r="E17" s="116">
        <v>1.7819310078768099E-3</v>
      </c>
      <c r="F17" s="116">
        <v>1.6262213971540999E-3</v>
      </c>
      <c r="G17" s="116">
        <v>1.7088664636709501</v>
      </c>
      <c r="H17" s="117">
        <v>1.5915597102684589</v>
      </c>
      <c r="I17" s="117">
        <v>1.2953839284969659</v>
      </c>
      <c r="J17" s="117">
        <v>1.124730572336571</v>
      </c>
      <c r="K17" s="117">
        <v>0.86852924377908136</v>
      </c>
      <c r="L17" s="117">
        <v>0.85373782358826722</v>
      </c>
      <c r="M17" s="117">
        <v>1.0200884264719463</v>
      </c>
      <c r="N17" s="117">
        <v>1.0673051886557672</v>
      </c>
      <c r="O17" s="118">
        <v>1</v>
      </c>
    </row>
    <row r="18" spans="1:15">
      <c r="A18" s="119" t="s">
        <v>8</v>
      </c>
      <c r="B18" s="18">
        <f t="shared" ref="B18:O18" si="2">B5*B$17</f>
        <v>0</v>
      </c>
      <c r="C18" s="18">
        <f t="shared" si="2"/>
        <v>0</v>
      </c>
      <c r="D18" s="18">
        <f t="shared" si="2"/>
        <v>0</v>
      </c>
      <c r="E18" s="18">
        <f t="shared" si="2"/>
        <v>0</v>
      </c>
      <c r="F18" s="18">
        <f t="shared" si="2"/>
        <v>0</v>
      </c>
      <c r="G18" s="18">
        <f t="shared" si="2"/>
        <v>0</v>
      </c>
      <c r="H18" s="18">
        <f t="shared" si="2"/>
        <v>0</v>
      </c>
      <c r="I18" s="18">
        <f t="shared" si="2"/>
        <v>21910.025317419113</v>
      </c>
      <c r="J18" s="18">
        <f t="shared" si="2"/>
        <v>26034.229661050966</v>
      </c>
      <c r="K18" s="18">
        <f t="shared" si="2"/>
        <v>28800.874410687156</v>
      </c>
      <c r="L18" s="18">
        <f t="shared" si="2"/>
        <v>40455.322957092467</v>
      </c>
      <c r="M18" s="18">
        <f t="shared" si="2"/>
        <v>36371.048828171952</v>
      </c>
      <c r="N18" s="18">
        <f t="shared" si="2"/>
        <v>34450.541985047363</v>
      </c>
      <c r="O18" s="38">
        <f t="shared" si="2"/>
        <v>38420.404999999999</v>
      </c>
    </row>
    <row r="19" spans="1:15" s="83" customFormat="1" ht="13.2">
      <c r="A19" s="99" t="s">
        <v>1</v>
      </c>
      <c r="B19" s="80">
        <f t="shared" ref="B19:O19" si="3">B6*B$17</f>
        <v>119368.14513503337</v>
      </c>
      <c r="C19" s="80">
        <f t="shared" si="3"/>
        <v>82894.199437403891</v>
      </c>
      <c r="D19" s="80">
        <f t="shared" si="3"/>
        <v>80499.925804765953</v>
      </c>
      <c r="E19" s="80">
        <f t="shared" si="3"/>
        <v>68727.195269602365</v>
      </c>
      <c r="F19" s="80">
        <f t="shared" si="3"/>
        <v>79669.326114893207</v>
      </c>
      <c r="G19" s="80">
        <f t="shared" si="3"/>
        <v>89051.345227085025</v>
      </c>
      <c r="H19" s="80">
        <f t="shared" si="3"/>
        <v>77264.557980965124</v>
      </c>
      <c r="I19" s="80">
        <f t="shared" si="3"/>
        <v>68721.478855272886</v>
      </c>
      <c r="J19" s="80">
        <f t="shared" si="3"/>
        <v>61961.917857701534</v>
      </c>
      <c r="K19" s="80">
        <f t="shared" si="3"/>
        <v>57234.360082726511</v>
      </c>
      <c r="L19" s="80">
        <f t="shared" si="3"/>
        <v>70052.835593399694</v>
      </c>
      <c r="M19" s="80">
        <f t="shared" si="3"/>
        <v>63499.357968487297</v>
      </c>
      <c r="N19" s="80">
        <f t="shared" si="3"/>
        <v>67224.056144400005</v>
      </c>
      <c r="O19" s="89">
        <f t="shared" si="3"/>
        <v>69955.171000000002</v>
      </c>
    </row>
    <row r="20" spans="1:15">
      <c r="A20" s="120" t="s">
        <v>2</v>
      </c>
      <c r="B20" s="2">
        <f t="shared" ref="B20:O20" si="4">B7*B$17</f>
        <v>41400.596869046589</v>
      </c>
      <c r="C20" s="2">
        <f t="shared" si="4"/>
        <v>35073.584067770869</v>
      </c>
      <c r="D20" s="2">
        <f t="shared" si="4"/>
        <v>28226.025064978618</v>
      </c>
      <c r="E20" s="2">
        <f t="shared" si="4"/>
        <v>32251.652976167385</v>
      </c>
      <c r="F20" s="2">
        <f t="shared" si="4"/>
        <v>34931.293710242819</v>
      </c>
      <c r="G20" s="2">
        <f t="shared" si="4"/>
        <v>36135.131441452286</v>
      </c>
      <c r="H20" s="2">
        <f t="shared" si="4"/>
        <v>31904.84840564098</v>
      </c>
      <c r="I20" s="2">
        <f t="shared" si="4"/>
        <v>37569.490266170746</v>
      </c>
      <c r="J20" s="2">
        <f t="shared" si="4"/>
        <v>36310.354154546068</v>
      </c>
      <c r="K20" s="2">
        <f t="shared" si="4"/>
        <v>32735.138179157635</v>
      </c>
      <c r="L20" s="2">
        <f t="shared" si="4"/>
        <v>37281.615774502025</v>
      </c>
      <c r="M20" s="2">
        <f t="shared" si="4"/>
        <v>38653.251861180579</v>
      </c>
      <c r="N20" s="2">
        <f t="shared" si="4"/>
        <v>43187.129769872627</v>
      </c>
      <c r="O20" s="19">
        <f t="shared" si="4"/>
        <v>54437.8</v>
      </c>
    </row>
    <row r="21" spans="1:15">
      <c r="A21" s="120" t="s">
        <v>3</v>
      </c>
      <c r="B21" s="2">
        <f t="shared" ref="B21:O21" si="5">B8*B$17</f>
        <v>0</v>
      </c>
      <c r="C21" s="2">
        <f t="shared" si="5"/>
        <v>0</v>
      </c>
      <c r="D21" s="2">
        <f t="shared" si="5"/>
        <v>8237.8564587971359</v>
      </c>
      <c r="E21" s="2">
        <f t="shared" si="5"/>
        <v>9011.1150013691349</v>
      </c>
      <c r="F21" s="2">
        <f t="shared" si="5"/>
        <v>9369.5995590778493</v>
      </c>
      <c r="G21" s="2">
        <f t="shared" si="5"/>
        <v>12793.179285768872</v>
      </c>
      <c r="H21" s="2">
        <f t="shared" si="5"/>
        <v>12013.772289102611</v>
      </c>
      <c r="I21" s="2">
        <f t="shared" si="5"/>
        <v>13068.554599525565</v>
      </c>
      <c r="J21" s="2">
        <f t="shared" si="5"/>
        <v>13268.160880289153</v>
      </c>
      <c r="K21" s="2">
        <f t="shared" si="5"/>
        <v>11590.957891382974</v>
      </c>
      <c r="L21" s="2">
        <f t="shared" si="5"/>
        <v>14369.414127884547</v>
      </c>
      <c r="M21" s="2">
        <f t="shared" si="5"/>
        <v>14742.979976761348</v>
      </c>
      <c r="N21" s="2">
        <f t="shared" si="5"/>
        <v>16632.777329492608</v>
      </c>
      <c r="O21" s="19">
        <f t="shared" si="5"/>
        <v>17759.489000000001</v>
      </c>
    </row>
    <row r="22" spans="1:15">
      <c r="A22" s="120" t="s">
        <v>4</v>
      </c>
      <c r="B22" s="2">
        <f t="shared" ref="B22:O22" si="6">B9*B$17</f>
        <v>87432.656336652915</v>
      </c>
      <c r="C22" s="2">
        <f t="shared" si="6"/>
        <v>59225.827657435992</v>
      </c>
      <c r="D22" s="2">
        <f t="shared" si="6"/>
        <v>93853.124722774024</v>
      </c>
      <c r="E22" s="2">
        <f t="shared" si="6"/>
        <v>95941.13876665417</v>
      </c>
      <c r="F22" s="2">
        <f t="shared" si="6"/>
        <v>105617.48637243421</v>
      </c>
      <c r="G22" s="2">
        <f t="shared" si="6"/>
        <v>127612.8021726482</v>
      </c>
      <c r="H22" s="2">
        <f t="shared" si="6"/>
        <v>100156.30507065379</v>
      </c>
      <c r="I22" s="2">
        <f t="shared" si="6"/>
        <v>131834.16033388604</v>
      </c>
      <c r="J22" s="2">
        <f t="shared" si="6"/>
        <v>134003.07049855779</v>
      </c>
      <c r="K22" s="2">
        <f t="shared" si="6"/>
        <v>127131.4457492471</v>
      </c>
      <c r="L22" s="2">
        <f t="shared" si="6"/>
        <v>161979.55774610661</v>
      </c>
      <c r="M22" s="2">
        <f t="shared" si="6"/>
        <v>119202.25455990466</v>
      </c>
      <c r="N22" s="2">
        <f t="shared" si="6"/>
        <v>143463.59972708329</v>
      </c>
      <c r="O22" s="19">
        <f t="shared" si="6"/>
        <v>141404.12700000001</v>
      </c>
    </row>
    <row r="23" spans="1:15">
      <c r="A23" s="120" t="s">
        <v>5</v>
      </c>
      <c r="B23" s="2">
        <f t="shared" ref="B23:O23" si="7">B10*B$17</f>
        <v>0</v>
      </c>
      <c r="C23" s="2">
        <f t="shared" si="7"/>
        <v>0</v>
      </c>
      <c r="D23" s="2">
        <f t="shared" si="7"/>
        <v>11550.488170605991</v>
      </c>
      <c r="E23" s="2">
        <f t="shared" si="7"/>
        <v>11560.161773306667</v>
      </c>
      <c r="F23" s="2">
        <f t="shared" si="7"/>
        <v>12166.954669736479</v>
      </c>
      <c r="G23" s="2">
        <f t="shared" si="7"/>
        <v>13923.114260010914</v>
      </c>
      <c r="H23" s="2">
        <f t="shared" si="7"/>
        <v>12778.069501608021</v>
      </c>
      <c r="I23" s="2">
        <f t="shared" si="7"/>
        <v>14680.092520379358</v>
      </c>
      <c r="J23" s="2">
        <f t="shared" si="7"/>
        <v>13446.454295346521</v>
      </c>
      <c r="K23" s="2">
        <f t="shared" si="7"/>
        <v>8423.3457549255309</v>
      </c>
      <c r="L23" s="2">
        <f t="shared" si="7"/>
        <v>10906.866949866433</v>
      </c>
      <c r="M23" s="2">
        <f t="shared" si="7"/>
        <v>12750.494297931871</v>
      </c>
      <c r="N23" s="2">
        <f t="shared" si="7"/>
        <v>14022.774278881157</v>
      </c>
      <c r="O23" s="19">
        <f t="shared" si="7"/>
        <v>15796.761</v>
      </c>
    </row>
    <row r="24" spans="1:15">
      <c r="A24" s="120" t="s">
        <v>6</v>
      </c>
      <c r="B24" s="2">
        <f t="shared" ref="B24:O24" si="8">B11*B$17</f>
        <v>32805.183934737877</v>
      </c>
      <c r="C24" s="2">
        <f t="shared" si="8"/>
        <v>28488.272737014584</v>
      </c>
      <c r="D24" s="2">
        <f t="shared" si="8"/>
        <v>19745.92134617456</v>
      </c>
      <c r="E24" s="2">
        <f t="shared" si="8"/>
        <v>22146.048671562523</v>
      </c>
      <c r="F24" s="2">
        <f t="shared" si="8"/>
        <v>23975.807264479339</v>
      </c>
      <c r="G24" s="2">
        <f t="shared" si="8"/>
        <v>22752.893923590793</v>
      </c>
      <c r="H24" s="2">
        <f t="shared" si="8"/>
        <v>22757.422633261423</v>
      </c>
      <c r="I24" s="2">
        <f t="shared" si="8"/>
        <v>25611.956668286675</v>
      </c>
      <c r="J24" s="2">
        <f t="shared" si="8"/>
        <v>30091.929144714195</v>
      </c>
      <c r="K24" s="2">
        <f t="shared" si="8"/>
        <v>28320.630719161192</v>
      </c>
      <c r="L24" s="2">
        <f t="shared" si="8"/>
        <v>36595.968683524407</v>
      </c>
      <c r="M24" s="2">
        <f t="shared" si="8"/>
        <v>43016.920846282977</v>
      </c>
      <c r="N24" s="2">
        <f t="shared" si="8"/>
        <v>47781.651271030525</v>
      </c>
      <c r="O24" s="19">
        <f t="shared" si="8"/>
        <v>63512.936999999998</v>
      </c>
    </row>
    <row r="25" spans="1:15">
      <c r="A25" s="120" t="s">
        <v>9</v>
      </c>
      <c r="B25" s="2">
        <f t="shared" ref="B25:O25" si="9">B12*B$17</f>
        <v>0</v>
      </c>
      <c r="C25" s="2">
        <f t="shared" si="9"/>
        <v>0</v>
      </c>
      <c r="D25" s="2">
        <f t="shared" si="9"/>
        <v>0</v>
      </c>
      <c r="E25" s="2">
        <f t="shared" si="9"/>
        <v>0</v>
      </c>
      <c r="F25" s="2">
        <f t="shared" si="9"/>
        <v>0</v>
      </c>
      <c r="G25" s="2">
        <f t="shared" si="9"/>
        <v>0</v>
      </c>
      <c r="H25" s="2">
        <f t="shared" si="9"/>
        <v>0</v>
      </c>
      <c r="I25" s="2">
        <f t="shared" si="9"/>
        <v>5520.6905433790826</v>
      </c>
      <c r="J25" s="2">
        <f t="shared" si="9"/>
        <v>11043.43031144055</v>
      </c>
      <c r="K25" s="2">
        <f t="shared" si="9"/>
        <v>13372.418199470854</v>
      </c>
      <c r="L25" s="2">
        <f t="shared" si="9"/>
        <v>14493.235139390848</v>
      </c>
      <c r="M25" s="2">
        <f t="shared" si="9"/>
        <v>16077.517801312259</v>
      </c>
      <c r="N25" s="2">
        <f t="shared" si="9"/>
        <v>18614.383104179211</v>
      </c>
      <c r="O25" s="19">
        <f t="shared" si="9"/>
        <v>21852.351999999999</v>
      </c>
    </row>
    <row r="26" spans="1:15">
      <c r="A26" s="120" t="s">
        <v>7</v>
      </c>
      <c r="B26" s="2">
        <f t="shared" ref="B26:O26" si="10">B13*B$17</f>
        <v>29483.840748149061</v>
      </c>
      <c r="C26" s="2">
        <f t="shared" si="10"/>
        <v>25434.777561049345</v>
      </c>
      <c r="D26" s="2">
        <f t="shared" si="10"/>
        <v>18929.020004670328</v>
      </c>
      <c r="E26" s="2">
        <f t="shared" si="10"/>
        <v>21267.295375545993</v>
      </c>
      <c r="F26" s="2">
        <f t="shared" si="10"/>
        <v>22537.899004553652</v>
      </c>
      <c r="G26" s="2">
        <f t="shared" si="10"/>
        <v>21716.915845254309</v>
      </c>
      <c r="H26" s="2">
        <f t="shared" si="10"/>
        <v>21518.722851677456</v>
      </c>
      <c r="I26" s="2">
        <f t="shared" si="10"/>
        <v>22621.970915288908</v>
      </c>
      <c r="J26" s="2">
        <f t="shared" si="10"/>
        <v>22322.146385499902</v>
      </c>
      <c r="K26" s="2">
        <f t="shared" si="10"/>
        <v>18005.877539177785</v>
      </c>
      <c r="L26" s="2">
        <f t="shared" si="10"/>
        <v>20469.648342215383</v>
      </c>
      <c r="M26" s="2">
        <f t="shared" si="10"/>
        <v>24052.334499131844</v>
      </c>
      <c r="N26" s="2">
        <f t="shared" si="10"/>
        <v>25907.657284300851</v>
      </c>
      <c r="O26" s="19">
        <f t="shared" si="10"/>
        <v>30055.564999999999</v>
      </c>
    </row>
    <row r="27" spans="1:15">
      <c r="A27" s="120" t="s">
        <v>10</v>
      </c>
      <c r="B27" s="2">
        <f t="shared" ref="B27:O27" si="11">B14*B$17</f>
        <v>310490.42302361981</v>
      </c>
      <c r="C27" s="2">
        <f t="shared" si="11"/>
        <v>231116.66146067472</v>
      </c>
      <c r="D27" s="2">
        <f t="shared" si="11"/>
        <v>261042.36157276662</v>
      </c>
      <c r="E27" s="2">
        <f t="shared" si="11"/>
        <v>260904.60783420823</v>
      </c>
      <c r="F27" s="2">
        <f t="shared" si="11"/>
        <v>288268.36669541756</v>
      </c>
      <c r="G27" s="2">
        <f t="shared" si="11"/>
        <v>323985.38215581042</v>
      </c>
      <c r="H27" s="2">
        <f t="shared" si="11"/>
        <v>278393.6987329094</v>
      </c>
      <c r="I27" s="2">
        <f t="shared" si="11"/>
        <v>341538.4200196084</v>
      </c>
      <c r="J27" s="2">
        <f t="shared" si="11"/>
        <v>348481.6931891467</v>
      </c>
      <c r="K27" s="2">
        <f t="shared" si="11"/>
        <v>325615.04852593673</v>
      </c>
      <c r="L27" s="2">
        <f t="shared" si="11"/>
        <v>406604.46531398245</v>
      </c>
      <c r="M27" s="2">
        <f t="shared" si="11"/>
        <v>368366.16063916479</v>
      </c>
      <c r="N27" s="2">
        <f t="shared" si="11"/>
        <v>411284.57089428755</v>
      </c>
      <c r="O27" s="19">
        <f t="shared" si="11"/>
        <v>453194.60699999996</v>
      </c>
    </row>
    <row r="28" spans="1:15" ht="12.6" thickBot="1">
      <c r="A28" s="121" t="s">
        <v>0</v>
      </c>
      <c r="B28" s="25">
        <f t="shared" ref="B28:O28" si="12">B15*B$17</f>
        <v>8227211.6343850233</v>
      </c>
      <c r="C28" s="25">
        <f t="shared" si="12"/>
        <v>7757393.9669633145</v>
      </c>
      <c r="D28" s="25">
        <f t="shared" si="12"/>
        <v>8442253.5446695872</v>
      </c>
      <c r="E28" s="25">
        <f t="shared" si="12"/>
        <v>8829165.5126309171</v>
      </c>
      <c r="F28" s="25">
        <f t="shared" si="12"/>
        <v>9019632.5316454228</v>
      </c>
      <c r="G28" s="25">
        <f t="shared" si="12"/>
        <v>9887038.380735714</v>
      </c>
      <c r="H28" s="25">
        <f t="shared" si="12"/>
        <v>9523048.4983944502</v>
      </c>
      <c r="I28" s="25">
        <f t="shared" si="12"/>
        <v>10771965.353565697</v>
      </c>
      <c r="J28" s="25">
        <f t="shared" si="12"/>
        <v>10394619.286230279</v>
      </c>
      <c r="K28" s="25">
        <f t="shared" si="12"/>
        <v>12103493.073744783</v>
      </c>
      <c r="L28" s="25">
        <f t="shared" si="12"/>
        <v>10820645.664531343</v>
      </c>
      <c r="M28" s="25">
        <f t="shared" si="12"/>
        <v>8940572.4900414515</v>
      </c>
      <c r="N28" s="25">
        <f t="shared" si="12"/>
        <v>13417077.38466787</v>
      </c>
      <c r="O28" s="26">
        <f t="shared" si="12"/>
        <v>15118200.298</v>
      </c>
    </row>
    <row r="29" spans="1:15" s="111" customFormat="1" ht="35.25" customHeight="1" thickBot="1">
      <c r="A29" s="76" t="s">
        <v>19</v>
      </c>
      <c r="B29" s="566" t="s">
        <v>39</v>
      </c>
      <c r="C29" s="567"/>
      <c r="D29" s="567"/>
      <c r="E29" s="567"/>
      <c r="F29" s="567"/>
      <c r="G29" s="567"/>
      <c r="H29" s="567"/>
      <c r="I29" s="567"/>
      <c r="J29" s="567"/>
      <c r="K29" s="567"/>
      <c r="L29" s="567"/>
      <c r="M29" s="567"/>
      <c r="N29" s="567"/>
      <c r="O29" s="568"/>
    </row>
    <row r="30" spans="1:15">
      <c r="A30" s="112" t="s">
        <v>8</v>
      </c>
      <c r="B30" s="35">
        <f>B5/B$14</f>
        <v>0</v>
      </c>
      <c r="C30" s="35">
        <f t="shared" ref="C30:O30" si="13">C5/C$14</f>
        <v>0</v>
      </c>
      <c r="D30" s="35">
        <f t="shared" si="13"/>
        <v>0</v>
      </c>
      <c r="E30" s="35">
        <f t="shared" si="13"/>
        <v>0</v>
      </c>
      <c r="F30" s="35">
        <f t="shared" si="13"/>
        <v>0</v>
      </c>
      <c r="G30" s="35">
        <f t="shared" si="13"/>
        <v>0</v>
      </c>
      <c r="H30" s="35">
        <f t="shared" si="13"/>
        <v>0</v>
      </c>
      <c r="I30" s="36">
        <f t="shared" si="13"/>
        <v>6.4150982826942912E-2</v>
      </c>
      <c r="J30" s="35">
        <f t="shared" si="13"/>
        <v>7.4707596323920156E-2</v>
      </c>
      <c r="K30" s="35">
        <f t="shared" si="13"/>
        <v>8.8450685989695702E-2</v>
      </c>
      <c r="L30" s="35">
        <f t="shared" si="13"/>
        <v>9.9495520605885665E-2</v>
      </c>
      <c r="M30" s="35">
        <f t="shared" si="13"/>
        <v>9.8736129195644076E-2</v>
      </c>
      <c r="N30" s="35">
        <f t="shared" si="13"/>
        <v>8.3763273468146174E-2</v>
      </c>
      <c r="O30" s="37">
        <f t="shared" si="13"/>
        <v>8.4776836278636483E-2</v>
      </c>
    </row>
    <row r="31" spans="1:15" s="83" customFormat="1" ht="13.2">
      <c r="A31" s="90" t="s">
        <v>1</v>
      </c>
      <c r="B31" s="81">
        <f t="shared" ref="B31:O38" si="14">B6/B$14</f>
        <v>0.38445032852415134</v>
      </c>
      <c r="C31" s="81">
        <f t="shared" si="14"/>
        <v>0.35866821073611183</v>
      </c>
      <c r="D31" s="81">
        <f t="shared" si="14"/>
        <v>0.30837878312070921</v>
      </c>
      <c r="E31" s="81">
        <f t="shared" si="14"/>
        <v>0.26341886346934523</v>
      </c>
      <c r="F31" s="81">
        <f t="shared" si="14"/>
        <v>0.27637207310738776</v>
      </c>
      <c r="G31" s="81">
        <f t="shared" si="14"/>
        <v>0.27486223185297481</v>
      </c>
      <c r="H31" s="81">
        <f t="shared" si="14"/>
        <v>0.27753702160871346</v>
      </c>
      <c r="I31" s="81">
        <f t="shared" si="14"/>
        <v>0.20121156164898654</v>
      </c>
      <c r="J31" s="81">
        <f t="shared" si="14"/>
        <v>0.17780537419528158</v>
      </c>
      <c r="K31" s="81">
        <f t="shared" si="14"/>
        <v>0.17577308033466868</v>
      </c>
      <c r="L31" s="81">
        <f t="shared" si="14"/>
        <v>0.17228742320698437</v>
      </c>
      <c r="M31" s="81">
        <f t="shared" si="14"/>
        <v>0.1723810836975562</v>
      </c>
      <c r="N31" s="81">
        <f t="shared" si="14"/>
        <v>0.16344901049467914</v>
      </c>
      <c r="O31" s="92">
        <f t="shared" si="14"/>
        <v>0.15436011355713244</v>
      </c>
    </row>
    <row r="32" spans="1:15">
      <c r="A32" s="70" t="s">
        <v>2</v>
      </c>
      <c r="B32" s="6">
        <f t="shared" si="14"/>
        <v>0.13333936829960497</v>
      </c>
      <c r="C32" s="6">
        <f t="shared" si="14"/>
        <v>0.15175705570556089</v>
      </c>
      <c r="D32" s="6">
        <f t="shared" si="14"/>
        <v>0.10812814017969455</v>
      </c>
      <c r="E32" s="6">
        <f t="shared" si="14"/>
        <v>0.12361473123794613</v>
      </c>
      <c r="F32" s="6">
        <f t="shared" si="14"/>
        <v>0.12117629870623643</v>
      </c>
      <c r="G32" s="6">
        <f t="shared" si="14"/>
        <v>0.11153321548338946</v>
      </c>
      <c r="H32" s="6">
        <f t="shared" si="14"/>
        <v>0.11460334249968229</v>
      </c>
      <c r="I32" s="6">
        <f t="shared" si="14"/>
        <v>0.11000077316049482</v>
      </c>
      <c r="J32" s="6">
        <f t="shared" si="14"/>
        <v>0.10419587273652783</v>
      </c>
      <c r="K32" s="6">
        <f t="shared" si="14"/>
        <v>0.10053324724195029</v>
      </c>
      <c r="L32" s="6">
        <f t="shared" si="14"/>
        <v>9.1690128748863925E-2</v>
      </c>
      <c r="M32" s="6">
        <f t="shared" si="14"/>
        <v>0.10493160336473902</v>
      </c>
      <c r="N32" s="6">
        <f t="shared" si="14"/>
        <v>0.105005470241608</v>
      </c>
      <c r="O32" s="27">
        <f t="shared" si="14"/>
        <v>0.12012014079417324</v>
      </c>
    </row>
    <row r="33" spans="1:15">
      <c r="A33" s="70" t="s">
        <v>3</v>
      </c>
      <c r="B33" s="6">
        <f t="shared" si="14"/>
        <v>0</v>
      </c>
      <c r="C33" s="6">
        <f t="shared" si="14"/>
        <v>0</v>
      </c>
      <c r="D33" s="8">
        <f t="shared" si="14"/>
        <v>3.1557546480825871E-2</v>
      </c>
      <c r="E33" s="6">
        <f t="shared" si="14"/>
        <v>3.4537968018929145E-2</v>
      </c>
      <c r="F33" s="6">
        <f t="shared" si="14"/>
        <v>3.2503044529258757E-2</v>
      </c>
      <c r="G33" s="6">
        <f t="shared" si="14"/>
        <v>3.9486902775188792E-2</v>
      </c>
      <c r="H33" s="6">
        <f t="shared" si="14"/>
        <v>4.3153894444387594E-2</v>
      </c>
      <c r="I33" s="6">
        <f t="shared" si="14"/>
        <v>3.8263790641109352E-2</v>
      </c>
      <c r="J33" s="6">
        <f t="shared" si="14"/>
        <v>3.8074197697058207E-2</v>
      </c>
      <c r="K33" s="6">
        <f t="shared" si="14"/>
        <v>3.5597119800990104E-2</v>
      </c>
      <c r="L33" s="6">
        <f t="shared" si="14"/>
        <v>3.5340030308787677E-2</v>
      </c>
      <c r="M33" s="6">
        <f t="shared" si="14"/>
        <v>4.0022623009617106E-2</v>
      </c>
      <c r="N33" s="6">
        <f t="shared" si="14"/>
        <v>4.044104376034989E-2</v>
      </c>
      <c r="O33" s="27">
        <f t="shared" si="14"/>
        <v>3.918733525441092E-2</v>
      </c>
    </row>
    <row r="34" spans="1:15">
      <c r="A34" s="70" t="s">
        <v>4</v>
      </c>
      <c r="B34" s="6">
        <f t="shared" si="14"/>
        <v>0.28159534031747474</v>
      </c>
      <c r="C34" s="6">
        <f t="shared" si="14"/>
        <v>0.25625944613047064</v>
      </c>
      <c r="D34" s="6">
        <f t="shared" si="14"/>
        <v>0.35953216235600172</v>
      </c>
      <c r="E34" s="6">
        <f t="shared" si="14"/>
        <v>0.36772496876567218</v>
      </c>
      <c r="F34" s="6">
        <f t="shared" si="14"/>
        <v>0.36638597423361735</v>
      </c>
      <c r="G34" s="6">
        <f t="shared" si="14"/>
        <v>0.3938844441792651</v>
      </c>
      <c r="H34" s="6">
        <f t="shared" si="14"/>
        <v>0.3597649857971234</v>
      </c>
      <c r="I34" s="6">
        <f t="shared" si="14"/>
        <v>0.38600096682041568</v>
      </c>
      <c r="J34" s="6">
        <f t="shared" si="14"/>
        <v>0.38453403182308477</v>
      </c>
      <c r="K34" s="6">
        <f t="shared" si="14"/>
        <v>0.39043479816050486</v>
      </c>
      <c r="L34" s="6">
        <f t="shared" si="14"/>
        <v>0.39837132044534984</v>
      </c>
      <c r="M34" s="6">
        <f t="shared" si="14"/>
        <v>0.32359719023341538</v>
      </c>
      <c r="N34" s="6">
        <f t="shared" si="14"/>
        <v>0.34881833620731112</v>
      </c>
      <c r="O34" s="27">
        <f t="shared" si="14"/>
        <v>0.31201634974442671</v>
      </c>
    </row>
    <row r="35" spans="1:15">
      <c r="A35" s="70" t="s">
        <v>5</v>
      </c>
      <c r="B35" s="6">
        <f t="shared" si="14"/>
        <v>0</v>
      </c>
      <c r="C35" s="6">
        <f t="shared" si="14"/>
        <v>0</v>
      </c>
      <c r="D35" s="8">
        <f t="shared" si="14"/>
        <v>4.4247562353538716E-2</v>
      </c>
      <c r="E35" s="6">
        <f t="shared" si="14"/>
        <v>4.430800156911207E-2</v>
      </c>
      <c r="F35" s="6">
        <f t="shared" si="14"/>
        <v>4.2207040644844679E-2</v>
      </c>
      <c r="G35" s="6">
        <f t="shared" si="14"/>
        <v>4.2974513749250071E-2</v>
      </c>
      <c r="H35" s="6">
        <f t="shared" si="14"/>
        <v>4.5899277030214999E-2</v>
      </c>
      <c r="I35" s="6">
        <f t="shared" si="14"/>
        <v>4.2982258100088842E-2</v>
      </c>
      <c r="J35" s="6">
        <f t="shared" si="14"/>
        <v>3.8585826911854845E-2</v>
      </c>
      <c r="K35" s="6">
        <f t="shared" si="14"/>
        <v>2.5869030909529887E-2</v>
      </c>
      <c r="L35" s="6">
        <f t="shared" si="14"/>
        <v>2.6824267513747259E-2</v>
      </c>
      <c r="M35" s="6">
        <f t="shared" si="14"/>
        <v>3.4613641697728292E-2</v>
      </c>
      <c r="N35" s="6">
        <f t="shared" si="14"/>
        <v>3.4095065244947952E-2</v>
      </c>
      <c r="O35" s="27">
        <f t="shared" si="14"/>
        <v>3.4856462888138477E-2</v>
      </c>
    </row>
    <row r="36" spans="1:15">
      <c r="A36" s="70" t="s">
        <v>6</v>
      </c>
      <c r="B36" s="6">
        <f t="shared" si="14"/>
        <v>0.10565602512075647</v>
      </c>
      <c r="C36" s="6">
        <f t="shared" si="14"/>
        <v>0.12326360443667952</v>
      </c>
      <c r="D36" s="6">
        <f t="shared" si="14"/>
        <v>7.5642593896279572E-2</v>
      </c>
      <c r="E36" s="6">
        <f t="shared" si="14"/>
        <v>8.4881784401581839E-2</v>
      </c>
      <c r="F36" s="6">
        <f t="shared" si="14"/>
        <v>8.3171828873655151E-2</v>
      </c>
      <c r="G36" s="6">
        <f t="shared" si="14"/>
        <v>7.0228149715250168E-2</v>
      </c>
      <c r="H36" s="6">
        <f t="shared" si="14"/>
        <v>8.1745465995963051E-2</v>
      </c>
      <c r="I36" s="6">
        <f t="shared" si="14"/>
        <v>7.498997233405319E-2</v>
      </c>
      <c r="J36" s="6">
        <f t="shared" si="14"/>
        <v>8.6351535052893266E-2</v>
      </c>
      <c r="K36" s="6">
        <f t="shared" si="14"/>
        <v>8.6975804242982721E-2</v>
      </c>
      <c r="L36" s="6">
        <f t="shared" si="14"/>
        <v>9.0003853389226243E-2</v>
      </c>
      <c r="M36" s="6">
        <f t="shared" si="14"/>
        <v>0.11677761272002521</v>
      </c>
      <c r="N36" s="6">
        <f t="shared" si="14"/>
        <v>0.11617661991826053</v>
      </c>
      <c r="O36" s="27">
        <f t="shared" si="14"/>
        <v>0.14014495322535911</v>
      </c>
    </row>
    <row r="37" spans="1:15">
      <c r="A37" s="70" t="s">
        <v>9</v>
      </c>
      <c r="B37" s="6">
        <f t="shared" si="14"/>
        <v>0</v>
      </c>
      <c r="C37" s="6">
        <f t="shared" si="14"/>
        <v>0</v>
      </c>
      <c r="D37" s="6">
        <f t="shared" si="14"/>
        <v>0</v>
      </c>
      <c r="E37" s="6">
        <f t="shared" si="14"/>
        <v>0</v>
      </c>
      <c r="F37" s="6">
        <f t="shared" si="14"/>
        <v>0</v>
      </c>
      <c r="G37" s="6">
        <f t="shared" si="14"/>
        <v>0</v>
      </c>
      <c r="H37" s="6">
        <f t="shared" si="14"/>
        <v>0</v>
      </c>
      <c r="I37" s="6">
        <f t="shared" si="14"/>
        <v>1.6164185988393719E-2</v>
      </c>
      <c r="J37" s="6">
        <f t="shared" si="14"/>
        <v>3.1690130435191803E-2</v>
      </c>
      <c r="K37" s="6">
        <f t="shared" si="14"/>
        <v>4.1068182382871903E-2</v>
      </c>
      <c r="L37" s="6">
        <f t="shared" si="14"/>
        <v>3.5644554784215375E-2</v>
      </c>
      <c r="M37" s="6">
        <f t="shared" si="14"/>
        <v>4.3645479740635255E-2</v>
      </c>
      <c r="N37" s="6">
        <f t="shared" si="14"/>
        <v>4.5259133022433909E-2</v>
      </c>
      <c r="O37" s="27">
        <f t="shared" si="14"/>
        <v>4.8218473173490345E-2</v>
      </c>
    </row>
    <row r="38" spans="1:15">
      <c r="A38" s="70" t="s">
        <v>7</v>
      </c>
      <c r="B38" s="6">
        <f t="shared" si="14"/>
        <v>9.495893773801245E-2</v>
      </c>
      <c r="C38" s="6">
        <f t="shared" si="14"/>
        <v>0.11005168299117699</v>
      </c>
      <c r="D38" s="6">
        <f t="shared" si="14"/>
        <v>7.2513211612950351E-2</v>
      </c>
      <c r="E38" s="6">
        <f t="shared" si="14"/>
        <v>8.1513682537413409E-2</v>
      </c>
      <c r="F38" s="6">
        <f t="shared" si="14"/>
        <v>7.8183739904999869E-2</v>
      </c>
      <c r="G38" s="6">
        <f t="shared" si="14"/>
        <v>6.703054224468144E-2</v>
      </c>
      <c r="H38" s="6">
        <f t="shared" si="14"/>
        <v>7.7296012623915375E-2</v>
      </c>
      <c r="I38" s="6">
        <f t="shared" si="14"/>
        <v>6.623550847951494E-2</v>
      </c>
      <c r="J38" s="6">
        <f t="shared" si="14"/>
        <v>6.4055434824187532E-2</v>
      </c>
      <c r="K38" s="6">
        <f t="shared" si="14"/>
        <v>5.529805093680594E-2</v>
      </c>
      <c r="L38" s="6">
        <f t="shared" si="14"/>
        <v>5.034290099693961E-2</v>
      </c>
      <c r="M38" s="6">
        <f t="shared" si="14"/>
        <v>6.5294636340639464E-2</v>
      </c>
      <c r="N38" s="6">
        <f t="shared" si="14"/>
        <v>6.2992047642263474E-2</v>
      </c>
      <c r="O38" s="27">
        <f t="shared" si="14"/>
        <v>6.6319335084232364E-2</v>
      </c>
    </row>
    <row r="39" spans="1:15" ht="13.2">
      <c r="A39" s="137" t="s">
        <v>34</v>
      </c>
      <c r="B39" s="106">
        <f>(B5+B6+B8+B10+B13)/B14</f>
        <v>0.47940926626216379</v>
      </c>
      <c r="C39" s="106">
        <f>(C5+C6+C8+C10+C13)/C14</f>
        <v>0.46871989372728878</v>
      </c>
      <c r="D39" s="106">
        <f>(D5+D6+D8+D10+D13)/D14</f>
        <v>0.45669710356802412</v>
      </c>
      <c r="E39" s="106">
        <f>(E5+E6+E8+E10+E13)/E14</f>
        <v>0.42377851559479984</v>
      </c>
      <c r="F39" s="106">
        <f>(F5+F6+F8+F10+F13)/F14</f>
        <v>0.42926589818649108</v>
      </c>
      <c r="G39" s="106">
        <f t="shared" ref="G39:O39" si="15">(G5+G6+G8+G10+G13)/G14</f>
        <v>0.42435419062209512</v>
      </c>
      <c r="H39" s="106">
        <f t="shared" si="15"/>
        <v>0.44388620570723142</v>
      </c>
      <c r="I39" s="106">
        <f t="shared" si="15"/>
        <v>0.4128441016966426</v>
      </c>
      <c r="J39" s="106">
        <f t="shared" si="15"/>
        <v>0.39322842995230234</v>
      </c>
      <c r="K39" s="106">
        <f t="shared" si="15"/>
        <v>0.38098796797169032</v>
      </c>
      <c r="L39" s="106">
        <f t="shared" si="15"/>
        <v>0.38429014263234462</v>
      </c>
      <c r="M39" s="106">
        <f t="shared" si="15"/>
        <v>0.41104811394118518</v>
      </c>
      <c r="N39" s="106">
        <f t="shared" si="15"/>
        <v>0.38474044061038665</v>
      </c>
      <c r="O39" s="134">
        <f t="shared" si="15"/>
        <v>0.37950008306255067</v>
      </c>
    </row>
    <row r="40" spans="1:15">
      <c r="A40" s="70" t="s">
        <v>10</v>
      </c>
      <c r="B40" s="7">
        <f>SUM(B30:B38)</f>
        <v>0.99999999999999989</v>
      </c>
      <c r="C40" s="7">
        <f t="shared" ref="C40:O40" si="16">SUM(C30:C38)</f>
        <v>0.99999999999999989</v>
      </c>
      <c r="D40" s="7">
        <f t="shared" si="16"/>
        <v>0.99999999999999989</v>
      </c>
      <c r="E40" s="7">
        <f t="shared" si="16"/>
        <v>1</v>
      </c>
      <c r="F40" s="7">
        <f>SUM(F30:F38)</f>
        <v>1</v>
      </c>
      <c r="G40" s="7">
        <f t="shared" si="16"/>
        <v>0.99999999999999989</v>
      </c>
      <c r="H40" s="7">
        <f t="shared" si="16"/>
        <v>1</v>
      </c>
      <c r="I40" s="7">
        <f t="shared" si="16"/>
        <v>1</v>
      </c>
      <c r="J40" s="7">
        <f t="shared" si="16"/>
        <v>1</v>
      </c>
      <c r="K40" s="7">
        <f t="shared" si="16"/>
        <v>1</v>
      </c>
      <c r="L40" s="7">
        <f t="shared" si="16"/>
        <v>1</v>
      </c>
      <c r="M40" s="7">
        <f t="shared" si="16"/>
        <v>1</v>
      </c>
      <c r="N40" s="7">
        <f t="shared" si="16"/>
        <v>1.0000000000000002</v>
      </c>
      <c r="O40" s="28">
        <f t="shared" si="16"/>
        <v>1</v>
      </c>
    </row>
    <row r="41" spans="1:15" s="82" customFormat="1" ht="13.2">
      <c r="A41" s="142" t="s">
        <v>36</v>
      </c>
      <c r="B41" s="143">
        <f>B6/B15</f>
        <v>1.4508943058683822E-2</v>
      </c>
      <c r="C41" s="143">
        <f t="shared" ref="C41:O41" si="17">C6/C15</f>
        <v>1.0685830807411397E-2</v>
      </c>
      <c r="D41" s="143">
        <f t="shared" si="17"/>
        <v>9.5353598868862868E-3</v>
      </c>
      <c r="E41" s="146">
        <f t="shared" si="17"/>
        <v>7.784109967276286E-3</v>
      </c>
      <c r="F41" s="146">
        <f t="shared" si="17"/>
        <v>8.8328793701265545E-3</v>
      </c>
      <c r="G41" s="146">
        <f t="shared" si="17"/>
        <v>9.0068776713354403E-3</v>
      </c>
      <c r="H41" s="146">
        <f t="shared" si="17"/>
        <v>8.1134269130301757E-3</v>
      </c>
      <c r="I41" s="146">
        <f t="shared" si="17"/>
        <v>6.3796602198061252E-3</v>
      </c>
      <c r="J41" s="146">
        <f t="shared" si="17"/>
        <v>5.9609607770610999E-3</v>
      </c>
      <c r="K41" s="146">
        <f t="shared" si="17"/>
        <v>4.7287472908858685E-3</v>
      </c>
      <c r="L41" s="146">
        <f t="shared" si="17"/>
        <v>6.4739977414678398E-3</v>
      </c>
      <c r="M41" s="146">
        <f t="shared" si="17"/>
        <v>7.1023816471726745E-3</v>
      </c>
      <c r="N41" s="146">
        <f t="shared" si="17"/>
        <v>5.0103352777274082E-3</v>
      </c>
      <c r="O41" s="146">
        <f t="shared" si="17"/>
        <v>4.6272155164695386E-3</v>
      </c>
    </row>
    <row r="42" spans="1:15" ht="13.2">
      <c r="A42" s="137" t="s">
        <v>35</v>
      </c>
      <c r="B42" s="136">
        <f t="shared" ref="B42:O42" si="18">(B5+B6+B8+B10+B13)/B15</f>
        <v>1.8092640921143505E-2</v>
      </c>
      <c r="C42" s="136">
        <f t="shared" si="18"/>
        <v>1.396460943711221E-2</v>
      </c>
      <c r="D42" s="136">
        <f t="shared" si="18"/>
        <v>1.4121500830084975E-2</v>
      </c>
      <c r="E42" s="136">
        <f t="shared" si="18"/>
        <v>1.2522787942037088E-2</v>
      </c>
      <c r="F42" s="136">
        <f t="shared" si="18"/>
        <v>1.3719381461950423E-2</v>
      </c>
      <c r="G42" s="136">
        <f t="shared" si="18"/>
        <v>1.3905534632696412E-2</v>
      </c>
      <c r="H42" s="136">
        <f t="shared" si="18"/>
        <v>1.29764247913037E-2</v>
      </c>
      <c r="I42" s="136">
        <f t="shared" si="18"/>
        <v>1.3089730386220733E-2</v>
      </c>
      <c r="J42" s="136">
        <f t="shared" si="18"/>
        <v>1.3183061861766807E-2</v>
      </c>
      <c r="K42" s="136">
        <f t="shared" si="18"/>
        <v>1.0249554812238812E-2</v>
      </c>
      <c r="L42" s="136">
        <f t="shared" si="18"/>
        <v>1.444036638983928E-2</v>
      </c>
      <c r="M42" s="136">
        <f t="shared" si="18"/>
        <v>1.6935852344929905E-2</v>
      </c>
      <c r="N42" s="136">
        <f t="shared" si="18"/>
        <v>1.1793761225745445E-2</v>
      </c>
      <c r="O42" s="138">
        <f t="shared" si="18"/>
        <v>1.1376181530201869E-2</v>
      </c>
    </row>
    <row r="43" spans="1:15" ht="12.6" thickBot="1">
      <c r="A43" s="71" t="s">
        <v>33</v>
      </c>
      <c r="B43" s="144">
        <f t="shared" ref="B43:O43" si="19">B27/B28</f>
        <v>3.7739447679448042E-2</v>
      </c>
      <c r="C43" s="144">
        <f t="shared" si="19"/>
        <v>2.9793080310854307E-2</v>
      </c>
      <c r="D43" s="144">
        <f t="shared" si="19"/>
        <v>3.0920933633601655E-2</v>
      </c>
      <c r="E43" s="144">
        <f t="shared" si="19"/>
        <v>2.9550313385898211E-2</v>
      </c>
      <c r="F43" s="144">
        <f t="shared" si="19"/>
        <v>3.1960101000126848E-2</v>
      </c>
      <c r="G43" s="144">
        <f t="shared" si="19"/>
        <v>3.2768698742696903E-2</v>
      </c>
      <c r="H43" s="144">
        <f t="shared" si="19"/>
        <v>2.9233674361717837E-2</v>
      </c>
      <c r="I43" s="144">
        <f t="shared" si="19"/>
        <v>3.1706230832477901E-2</v>
      </c>
      <c r="J43" s="144">
        <f t="shared" si="19"/>
        <v>3.3525200259212892E-2</v>
      </c>
      <c r="K43" s="144">
        <f t="shared" si="19"/>
        <v>2.6902568253810093E-2</v>
      </c>
      <c r="L43" s="144">
        <f t="shared" si="19"/>
        <v>3.7576728590862057E-2</v>
      </c>
      <c r="M43" s="144">
        <f t="shared" si="19"/>
        <v>4.1201630102487646E-2</v>
      </c>
      <c r="N43" s="144">
        <f t="shared" si="19"/>
        <v>3.0653812235164998E-2</v>
      </c>
      <c r="O43" s="145">
        <f t="shared" si="19"/>
        <v>2.9976756364310998E-2</v>
      </c>
    </row>
    <row r="44" spans="1:15" s="103" customFormat="1" ht="16.2" thickBot="1">
      <c r="A44" s="102" t="s">
        <v>20</v>
      </c>
      <c r="B44" s="569" t="s">
        <v>29</v>
      </c>
      <c r="C44" s="569"/>
      <c r="D44" s="569"/>
      <c r="E44" s="569"/>
      <c r="F44" s="569"/>
      <c r="G44" s="569"/>
      <c r="H44" s="569"/>
      <c r="I44" s="569"/>
      <c r="J44" s="569"/>
      <c r="K44" s="569"/>
      <c r="L44" s="569"/>
      <c r="M44" s="569"/>
      <c r="N44" s="569"/>
      <c r="O44" s="570"/>
    </row>
    <row r="45" spans="1:15">
      <c r="A45" s="104" t="s">
        <v>8</v>
      </c>
      <c r="B45" s="18"/>
      <c r="C45" s="18"/>
      <c r="D45" s="18"/>
      <c r="E45" s="18"/>
      <c r="F45" s="18"/>
      <c r="G45" s="18"/>
      <c r="H45" s="18"/>
      <c r="I45" s="39"/>
      <c r="J45" s="40">
        <f t="shared" ref="J45:O55" si="20">(J18/I18)-1</f>
        <v>0.18823366399093056</v>
      </c>
      <c r="K45" s="40">
        <f t="shared" si="20"/>
        <v>0.10626950693975346</v>
      </c>
      <c r="L45" s="41">
        <f t="shared" si="20"/>
        <v>0.40465606634778717</v>
      </c>
      <c r="M45" s="40">
        <f t="shared" si="20"/>
        <v>-0.10095764488772863</v>
      </c>
      <c r="N45" s="40">
        <f t="shared" si="20"/>
        <v>-5.2803174640293049E-2</v>
      </c>
      <c r="O45" s="42">
        <f t="shared" si="20"/>
        <v>0.11523368824431501</v>
      </c>
    </row>
    <row r="46" spans="1:15" s="82" customFormat="1" ht="13.2">
      <c r="A46" s="95" t="s">
        <v>1</v>
      </c>
      <c r="B46" s="105"/>
      <c r="C46" s="106">
        <f>(C19/B19)^(1/5)-1</f>
        <v>-7.0333590849256722E-2</v>
      </c>
      <c r="D46" s="106">
        <f>(D19/C19)^(1/6)-1</f>
        <v>-4.8728931374287798E-3</v>
      </c>
      <c r="E46" s="107">
        <f t="shared" ref="E46:I51" si="21">(E19/D19)-1</f>
        <v>-0.14624523460699379</v>
      </c>
      <c r="F46" s="108">
        <f t="shared" si="21"/>
        <v>0.15921107797818834</v>
      </c>
      <c r="G46" s="81">
        <f t="shared" si="21"/>
        <v>0.11776199912450336</v>
      </c>
      <c r="H46" s="81">
        <f t="shared" si="21"/>
        <v>-0.1323594519101654</v>
      </c>
      <c r="I46" s="109">
        <f t="shared" si="21"/>
        <v>-0.11056918396914805</v>
      </c>
      <c r="J46" s="81">
        <f t="shared" si="20"/>
        <v>-9.8361692882176666E-2</v>
      </c>
      <c r="K46" s="81">
        <f t="shared" si="20"/>
        <v>-7.6297796104892734E-2</v>
      </c>
      <c r="L46" s="97">
        <f t="shared" si="20"/>
        <v>0.22396468646011525</v>
      </c>
      <c r="M46" s="109">
        <f t="shared" si="20"/>
        <v>-9.3550497555160428E-2</v>
      </c>
      <c r="N46" s="109">
        <f t="shared" si="20"/>
        <v>5.8657257255438022E-2</v>
      </c>
      <c r="O46" s="110">
        <f t="shared" si="20"/>
        <v>4.0627046510455234E-2</v>
      </c>
    </row>
    <row r="47" spans="1:15">
      <c r="A47" s="67" t="s">
        <v>2</v>
      </c>
      <c r="B47" s="2"/>
      <c r="C47" s="6">
        <f>(C20/B20)^(1/5)-1</f>
        <v>-3.2625335567818881E-2</v>
      </c>
      <c r="D47" s="6">
        <f>(D20/C20)^(1/6)-1</f>
        <v>-3.5553230837543914E-2</v>
      </c>
      <c r="E47" s="6">
        <f t="shared" si="21"/>
        <v>0.14262114137295079</v>
      </c>
      <c r="F47" s="13">
        <f t="shared" si="21"/>
        <v>8.3085376617923368E-2</v>
      </c>
      <c r="G47" s="13">
        <f t="shared" si="21"/>
        <v>3.4463015919060203E-2</v>
      </c>
      <c r="H47" s="13">
        <f t="shared" si="21"/>
        <v>-0.11706842806606077</v>
      </c>
      <c r="I47" s="13">
        <f t="shared" si="21"/>
        <v>0.17754799485360406</v>
      </c>
      <c r="J47" s="13">
        <f t="shared" si="20"/>
        <v>-3.3514857473551096E-2</v>
      </c>
      <c r="K47" s="13">
        <f t="shared" si="20"/>
        <v>-9.8462712871689617E-2</v>
      </c>
      <c r="L47" s="15">
        <f t="shared" si="20"/>
        <v>0.13888676963762192</v>
      </c>
      <c r="M47" s="12">
        <f t="shared" si="20"/>
        <v>3.6791218893915456E-2</v>
      </c>
      <c r="N47" s="12">
        <f t="shared" si="20"/>
        <v>0.11729615725411757</v>
      </c>
      <c r="O47" s="30">
        <f t="shared" si="20"/>
        <v>0.26050979284980991</v>
      </c>
    </row>
    <row r="48" spans="1:15">
      <c r="A48" s="67" t="s">
        <v>3</v>
      </c>
      <c r="B48" s="2"/>
      <c r="C48" s="6"/>
      <c r="D48" s="6"/>
      <c r="E48" s="12">
        <f t="shared" si="21"/>
        <v>9.386647442081153E-2</v>
      </c>
      <c r="F48" s="13">
        <f t="shared" si="21"/>
        <v>3.9782486146747287E-2</v>
      </c>
      <c r="G48" s="8">
        <f t="shared" si="21"/>
        <v>0.36539232067543881</v>
      </c>
      <c r="H48" s="13">
        <f t="shared" si="21"/>
        <v>-6.0923635888795236E-2</v>
      </c>
      <c r="I48" s="13">
        <f t="shared" si="21"/>
        <v>8.7797761189440937E-2</v>
      </c>
      <c r="J48" s="13">
        <f t="shared" si="20"/>
        <v>1.5273784047306505E-2</v>
      </c>
      <c r="K48" s="13">
        <f t="shared" si="20"/>
        <v>-0.12640809860828495</v>
      </c>
      <c r="L48" s="15">
        <f t="shared" si="20"/>
        <v>0.23970894058438019</v>
      </c>
      <c r="M48" s="13">
        <f t="shared" si="20"/>
        <v>2.5997291577245063E-2</v>
      </c>
      <c r="N48" s="13">
        <f t="shared" si="20"/>
        <v>0.12818286097587173</v>
      </c>
      <c r="O48" s="29">
        <f t="shared" si="20"/>
        <v>6.7740440949062064E-2</v>
      </c>
    </row>
    <row r="49" spans="1:15">
      <c r="A49" s="67" t="s">
        <v>4</v>
      </c>
      <c r="B49" s="2"/>
      <c r="C49" s="6">
        <f>(C22/B22)^(1/5)-1</f>
        <v>-7.4945131641847018E-2</v>
      </c>
      <c r="D49" s="12">
        <f>(D22/C22)^(1/6)-1</f>
        <v>7.9749304540867927E-2</v>
      </c>
      <c r="E49" s="6">
        <f t="shared" si="21"/>
        <v>2.2247677422012169E-2</v>
      </c>
      <c r="F49" s="13">
        <f t="shared" si="21"/>
        <v>0.1008571268818752</v>
      </c>
      <c r="G49" s="8">
        <f t="shared" si="21"/>
        <v>0.20825449038479182</v>
      </c>
      <c r="H49" s="13">
        <f t="shared" si="21"/>
        <v>-0.21515472299439309</v>
      </c>
      <c r="I49" s="12">
        <f t="shared" si="21"/>
        <v>0.31628418441440687</v>
      </c>
      <c r="J49" s="13">
        <f t="shared" si="20"/>
        <v>1.6451807021630183E-2</v>
      </c>
      <c r="K49" s="13">
        <f t="shared" si="20"/>
        <v>-5.1279606681733814E-2</v>
      </c>
      <c r="L49" s="15">
        <f t="shared" si="20"/>
        <v>0.27411087627834907</v>
      </c>
      <c r="M49" s="13">
        <f t="shared" si="20"/>
        <v>-0.26409075182964048</v>
      </c>
      <c r="N49" s="13">
        <f t="shared" si="20"/>
        <v>0.2035309252895563</v>
      </c>
      <c r="O49" s="29">
        <f t="shared" si="20"/>
        <v>-1.4355367710005229E-2</v>
      </c>
    </row>
    <row r="50" spans="1:15">
      <c r="A50" s="67" t="s">
        <v>5</v>
      </c>
      <c r="B50" s="2"/>
      <c r="C50" s="6"/>
      <c r="D50" s="6"/>
      <c r="E50" s="6">
        <f t="shared" si="21"/>
        <v>8.3750596146181522E-4</v>
      </c>
      <c r="F50" s="13">
        <f t="shared" si="21"/>
        <v>5.2490000428103478E-2</v>
      </c>
      <c r="G50" s="8">
        <f t="shared" si="21"/>
        <v>0.14433846742625134</v>
      </c>
      <c r="H50" s="13">
        <f t="shared" si="21"/>
        <v>-8.2240563211609774E-2</v>
      </c>
      <c r="I50" s="13">
        <f t="shared" si="21"/>
        <v>0.14885057703998106</v>
      </c>
      <c r="J50" s="13">
        <f t="shared" si="20"/>
        <v>-8.4034771805440722E-2</v>
      </c>
      <c r="K50" s="13">
        <f t="shared" si="20"/>
        <v>-0.37356379831368347</v>
      </c>
      <c r="L50" s="15">
        <f t="shared" si="20"/>
        <v>0.2948378550754216</v>
      </c>
      <c r="M50" s="12">
        <f t="shared" si="20"/>
        <v>0.16903363326422682</v>
      </c>
      <c r="N50" s="12">
        <f t="shared" si="20"/>
        <v>9.9782796746605396E-2</v>
      </c>
      <c r="O50" s="30">
        <f t="shared" si="20"/>
        <v>0.12650754307516276</v>
      </c>
    </row>
    <row r="51" spans="1:15">
      <c r="A51" s="67" t="s">
        <v>6</v>
      </c>
      <c r="B51" s="2"/>
      <c r="C51" s="6">
        <f>(C24/B24)^(1/5)-1</f>
        <v>-2.782437433476348E-2</v>
      </c>
      <c r="D51" s="6">
        <f>(D24/C24)^(1/6)-1</f>
        <v>-5.9262302848387738E-2</v>
      </c>
      <c r="E51" s="6">
        <f t="shared" si="21"/>
        <v>0.12155053609858246</v>
      </c>
      <c r="F51" s="13">
        <f t="shared" si="21"/>
        <v>8.2622350381916565E-2</v>
      </c>
      <c r="G51" s="13">
        <f t="shared" si="21"/>
        <v>-5.1006138287586156E-2</v>
      </c>
      <c r="H51" s="13">
        <f t="shared" si="21"/>
        <v>1.9903884252436832E-4</v>
      </c>
      <c r="I51" s="13">
        <f t="shared" si="21"/>
        <v>0.12543309851147932</v>
      </c>
      <c r="J51" s="13">
        <f t="shared" si="20"/>
        <v>0.17491722848238012</v>
      </c>
      <c r="K51" s="13">
        <f t="shared" si="20"/>
        <v>-5.886290696201979E-2</v>
      </c>
      <c r="L51" s="15">
        <f t="shared" si="20"/>
        <v>0.2922017537824213</v>
      </c>
      <c r="M51" s="12">
        <f t="shared" si="20"/>
        <v>0.175455176997386</v>
      </c>
      <c r="N51" s="12">
        <f t="shared" si="20"/>
        <v>0.11076409773200346</v>
      </c>
      <c r="O51" s="30">
        <f t="shared" si="20"/>
        <v>0.32923277681923002</v>
      </c>
    </row>
    <row r="52" spans="1:15">
      <c r="A52" s="67" t="s">
        <v>9</v>
      </c>
      <c r="B52" s="2"/>
      <c r="C52" s="6"/>
      <c r="D52" s="6"/>
      <c r="E52" s="6"/>
      <c r="F52" s="13"/>
      <c r="G52" s="13"/>
      <c r="H52" s="13"/>
      <c r="I52" s="13"/>
      <c r="J52" s="14">
        <f t="shared" si="20"/>
        <v>1.0003711899202252</v>
      </c>
      <c r="K52" s="13">
        <f t="shared" si="20"/>
        <v>0.21089351970805348</v>
      </c>
      <c r="L52" s="15">
        <f t="shared" si="20"/>
        <v>8.381557645006521E-2</v>
      </c>
      <c r="M52" s="12">
        <f t="shared" si="20"/>
        <v>0.10931187182739643</v>
      </c>
      <c r="N52" s="12">
        <f t="shared" si="20"/>
        <v>0.15778961244004286</v>
      </c>
      <c r="O52" s="30">
        <f t="shared" si="20"/>
        <v>0.1739498364086971</v>
      </c>
    </row>
    <row r="53" spans="1:15">
      <c r="A53" s="67" t="s">
        <v>7</v>
      </c>
      <c r="B53" s="2"/>
      <c r="C53" s="6">
        <f>(C26/B26)^(1/5)-1</f>
        <v>-2.9112795627506682E-2</v>
      </c>
      <c r="D53" s="6">
        <f>(D26/C26)^(1/6)-1</f>
        <v>-4.8044389654624653E-2</v>
      </c>
      <c r="E53" s="12">
        <f t="shared" ref="E53:I55" si="22">(E26/D26)-1</f>
        <v>0.12352860160212975</v>
      </c>
      <c r="F53" s="13">
        <f t="shared" si="22"/>
        <v>5.9744485914680512E-2</v>
      </c>
      <c r="G53" s="13">
        <f t="shared" si="22"/>
        <v>-3.6426783132423646E-2</v>
      </c>
      <c r="H53" s="13">
        <f t="shared" si="22"/>
        <v>-9.1262035083201631E-3</v>
      </c>
      <c r="I53" s="13">
        <f t="shared" si="22"/>
        <v>5.1269216635942305E-2</v>
      </c>
      <c r="J53" s="13">
        <f t="shared" si="20"/>
        <v>-1.3253687351634458E-2</v>
      </c>
      <c r="K53" s="13">
        <f t="shared" si="20"/>
        <v>-0.1933626261462873</v>
      </c>
      <c r="L53" s="15">
        <f t="shared" si="20"/>
        <v>0.13683147614865443</v>
      </c>
      <c r="M53" s="12">
        <f t="shared" si="20"/>
        <v>0.17502431390224427</v>
      </c>
      <c r="N53" s="12">
        <f t="shared" si="20"/>
        <v>7.71369109820077E-2</v>
      </c>
      <c r="O53" s="30">
        <f t="shared" si="20"/>
        <v>0.16010354275500771</v>
      </c>
    </row>
    <row r="54" spans="1:15">
      <c r="A54" s="67" t="s">
        <v>10</v>
      </c>
      <c r="B54" s="2"/>
      <c r="C54" s="6">
        <f>(C27/B27)^(1/5)-1</f>
        <v>-5.7336678474012581E-2</v>
      </c>
      <c r="D54" s="6">
        <f>(D27/C27)^(1/6)-1</f>
        <v>2.0500657953339108E-2</v>
      </c>
      <c r="E54" s="6">
        <f t="shared" si="22"/>
        <v>-5.2770645242572467E-4</v>
      </c>
      <c r="F54" s="13">
        <f t="shared" si="22"/>
        <v>0.10488032039126582</v>
      </c>
      <c r="G54" s="13">
        <f t="shared" si="22"/>
        <v>0.12390195937846782</v>
      </c>
      <c r="H54" s="13">
        <f t="shared" si="22"/>
        <v>-0.14072142119354991</v>
      </c>
      <c r="I54" s="13">
        <f t="shared" si="22"/>
        <v>0.22681806942505545</v>
      </c>
      <c r="J54" s="13">
        <f t="shared" si="20"/>
        <v>2.032940589565202E-2</v>
      </c>
      <c r="K54" s="13">
        <f t="shared" si="20"/>
        <v>-6.561792229010599E-2</v>
      </c>
      <c r="L54" s="15">
        <f t="shared" si="20"/>
        <v>0.24872749940362349</v>
      </c>
      <c r="M54" s="13">
        <f t="shared" si="20"/>
        <v>-9.4043002319932234E-2</v>
      </c>
      <c r="N54" s="13">
        <f t="shared" si="20"/>
        <v>0.1165101869852907</v>
      </c>
      <c r="O54" s="29">
        <f t="shared" si="20"/>
        <v>0.10190033634032081</v>
      </c>
    </row>
    <row r="55" spans="1:15" ht="12.6" thickBot="1">
      <c r="A55" s="68" t="s">
        <v>0</v>
      </c>
      <c r="B55" s="20"/>
      <c r="C55" s="31">
        <f>(C28/B28)^(1/5)-1</f>
        <v>-1.169126050998992E-2</v>
      </c>
      <c r="D55" s="31">
        <f>(D28/C28)^(1/6)-1</f>
        <v>1.4200352530044702E-2</v>
      </c>
      <c r="E55" s="31">
        <f t="shared" si="22"/>
        <v>4.583041316090597E-2</v>
      </c>
      <c r="F55" s="32">
        <f t="shared" si="22"/>
        <v>2.1572482557046246E-2</v>
      </c>
      <c r="G55" s="32">
        <f t="shared" si="22"/>
        <v>9.6168646122443802E-2</v>
      </c>
      <c r="H55" s="32">
        <f t="shared" si="22"/>
        <v>-3.6814854795190866E-2</v>
      </c>
      <c r="I55" s="32">
        <f t="shared" si="22"/>
        <v>0.13114674942396953</v>
      </c>
      <c r="J55" s="32">
        <f t="shared" si="20"/>
        <v>-3.5030382567143081E-2</v>
      </c>
      <c r="K55" s="32">
        <f t="shared" si="20"/>
        <v>0.16439984384788819</v>
      </c>
      <c r="L55" s="33">
        <f t="shared" si="20"/>
        <v>-0.10598984949198076</v>
      </c>
      <c r="M55" s="32">
        <f t="shared" si="20"/>
        <v>-0.17374870527851438</v>
      </c>
      <c r="N55" s="32">
        <f t="shared" si="20"/>
        <v>0.50069555384877407</v>
      </c>
      <c r="O55" s="34">
        <f t="shared" si="20"/>
        <v>0.12678788864078983</v>
      </c>
    </row>
    <row r="56" spans="1:15" s="140" customFormat="1" ht="13.8">
      <c r="A56" s="141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</row>
    <row r="57" spans="1:15" s="140" customFormat="1"/>
  </sheetData>
  <mergeCells count="6">
    <mergeCell ref="B29:O29"/>
    <mergeCell ref="B44:O44"/>
    <mergeCell ref="B3:O3"/>
    <mergeCell ref="A3:A4"/>
    <mergeCell ref="B16:O16"/>
    <mergeCell ref="A16:A17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controls>
    <control shapeId="1057" r:id="rId3" name="Control 33"/>
    <control shapeId="1056" r:id="rId4" name="Control 32"/>
    <control shapeId="1052" r:id="rId5" name="Control 28"/>
    <control shapeId="1051" r:id="rId6" name="Control 27"/>
    <control shapeId="1049" r:id="rId7" name="Control 25"/>
    <control shapeId="1048" r:id="rId8" name="Control 24"/>
    <control shapeId="1034" r:id="rId9" name="Control 10"/>
    <control shapeId="1033" r:id="rId10" name="Control 9"/>
    <control shapeId="1031" r:id="rId11" name="Control 7"/>
    <control shapeId="1030" r:id="rId12" name="Control 6"/>
    <control shapeId="1027" r:id="rId13" name="Control 3"/>
    <control shapeId="1026" r:id="rId14" name="Control 2"/>
  </controls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2"/>
  <dimension ref="A1:O55"/>
  <sheetViews>
    <sheetView zoomScale="90" zoomScaleNormal="9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67" sqref="A67"/>
    </sheetView>
  </sheetViews>
  <sheetFormatPr defaultColWidth="9.109375" defaultRowHeight="12"/>
  <cols>
    <col min="1" max="1" width="18.6640625" style="5" customWidth="1"/>
    <col min="2" max="2" width="12" style="5" bestFit="1" customWidth="1"/>
    <col min="3" max="3" width="14.5546875" style="5" bestFit="1" customWidth="1"/>
    <col min="4" max="6" width="15.5546875" style="5" bestFit="1" customWidth="1"/>
    <col min="7" max="15" width="12" style="5" bestFit="1" customWidth="1"/>
    <col min="16" max="16384" width="9.109375" style="5"/>
  </cols>
  <sheetData>
    <row r="1" spans="1:15" ht="13.8" thickBot="1">
      <c r="A1" s="1" t="s">
        <v>385</v>
      </c>
    </row>
    <row r="2" spans="1:15" s="17" customFormat="1" ht="14.4" thickBot="1">
      <c r="A2" s="22" t="s">
        <v>14</v>
      </c>
      <c r="B2" s="23">
        <v>1985</v>
      </c>
      <c r="C2" s="24">
        <v>1990</v>
      </c>
      <c r="D2" s="24">
        <v>1996</v>
      </c>
      <c r="E2" s="24">
        <v>1997</v>
      </c>
      <c r="F2" s="24">
        <f>E2+1</f>
        <v>1998</v>
      </c>
      <c r="G2" s="24">
        <f t="shared" ref="G2:O2" si="0">F2+1</f>
        <v>1999</v>
      </c>
      <c r="H2" s="24">
        <f t="shared" si="0"/>
        <v>2000</v>
      </c>
      <c r="I2" s="24">
        <f t="shared" si="0"/>
        <v>2001</v>
      </c>
      <c r="J2" s="24">
        <f t="shared" si="0"/>
        <v>2002</v>
      </c>
      <c r="K2" s="24">
        <f t="shared" si="0"/>
        <v>2003</v>
      </c>
      <c r="L2" s="24">
        <f t="shared" si="0"/>
        <v>2004</v>
      </c>
      <c r="M2" s="24">
        <f t="shared" si="0"/>
        <v>2005</v>
      </c>
      <c r="N2" s="24">
        <f t="shared" si="0"/>
        <v>2006</v>
      </c>
      <c r="O2" s="24">
        <f t="shared" si="0"/>
        <v>2007</v>
      </c>
    </row>
    <row r="3" spans="1:15" s="43" customFormat="1" ht="15" customHeight="1">
      <c r="A3" s="580" t="s">
        <v>11</v>
      </c>
      <c r="B3" s="582" t="s">
        <v>27</v>
      </c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2"/>
    </row>
    <row r="4" spans="1:15" s="4" customFormat="1" ht="12.6" thickBot="1">
      <c r="A4" s="581"/>
      <c r="B4" s="53" t="s">
        <v>15</v>
      </c>
      <c r="C4" s="54" t="s">
        <v>16</v>
      </c>
      <c r="D4" s="54" t="s">
        <v>17</v>
      </c>
      <c r="E4" s="54" t="s">
        <v>17</v>
      </c>
      <c r="F4" s="54" t="s">
        <v>17</v>
      </c>
      <c r="G4" s="55" t="s">
        <v>18</v>
      </c>
      <c r="H4" s="55" t="s">
        <v>18</v>
      </c>
      <c r="I4" s="55" t="s">
        <v>18</v>
      </c>
      <c r="J4" s="55" t="s">
        <v>18</v>
      </c>
      <c r="K4" s="55" t="s">
        <v>18</v>
      </c>
      <c r="L4" s="55" t="s">
        <v>18</v>
      </c>
      <c r="M4" s="55" t="s">
        <v>18</v>
      </c>
      <c r="N4" s="55" t="s">
        <v>18</v>
      </c>
      <c r="O4" s="56" t="s">
        <v>18</v>
      </c>
    </row>
    <row r="5" spans="1:15">
      <c r="A5" s="50" t="s">
        <v>8</v>
      </c>
      <c r="B5" s="18">
        <v>0</v>
      </c>
      <c r="C5" s="18">
        <v>0</v>
      </c>
      <c r="D5" s="18">
        <v>0</v>
      </c>
      <c r="E5" s="18">
        <v>0</v>
      </c>
      <c r="F5" s="18">
        <v>0</v>
      </c>
      <c r="G5" s="18">
        <v>0</v>
      </c>
      <c r="H5" s="18">
        <v>0</v>
      </c>
      <c r="I5" s="18">
        <v>3947.9780000000001</v>
      </c>
      <c r="J5" s="18">
        <v>4852.1490000000003</v>
      </c>
      <c r="K5" s="18">
        <v>6192.0479999999998</v>
      </c>
      <c r="L5" s="18">
        <v>7490.6819999999998</v>
      </c>
      <c r="M5" s="18">
        <v>8585.41</v>
      </c>
      <c r="N5" s="18">
        <v>7874.6279999999997</v>
      </c>
      <c r="O5" s="38">
        <v>8072.61</v>
      </c>
    </row>
    <row r="6" spans="1:15" s="83" customFormat="1" ht="13.2">
      <c r="A6" s="88" t="s">
        <v>1</v>
      </c>
      <c r="B6" s="80">
        <v>257667.96125766201</v>
      </c>
      <c r="C6" s="80">
        <v>8175338.06408579</v>
      </c>
      <c r="D6" s="80">
        <v>22642846.021955099</v>
      </c>
      <c r="E6" s="80">
        <v>24373862.4414597</v>
      </c>
      <c r="F6" s="80">
        <v>26242359.823060799</v>
      </c>
      <c r="G6" s="80">
        <v>70026.687000000005</v>
      </c>
      <c r="H6" s="80">
        <v>84691.264999999999</v>
      </c>
      <c r="I6" s="80">
        <v>81556.668000000005</v>
      </c>
      <c r="J6" s="80">
        <v>99789.71</v>
      </c>
      <c r="K6" s="80">
        <v>121651.85400000001</v>
      </c>
      <c r="L6" s="80">
        <v>154353.59099999999</v>
      </c>
      <c r="M6" s="80">
        <v>157883.41200000001</v>
      </c>
      <c r="N6" s="80">
        <v>166613.41500000001</v>
      </c>
      <c r="O6" s="89">
        <v>135792.13800000001</v>
      </c>
    </row>
    <row r="7" spans="1:15">
      <c r="A7" s="51" t="s">
        <v>2</v>
      </c>
      <c r="B7" s="2">
        <v>109283.336936965</v>
      </c>
      <c r="C7" s="2">
        <v>860561.90148271504</v>
      </c>
      <c r="D7" s="2">
        <v>24524583.1307671</v>
      </c>
      <c r="E7" s="2">
        <v>19735684.690163001</v>
      </c>
      <c r="F7" s="2">
        <v>18423348.1609837</v>
      </c>
      <c r="G7" s="2">
        <v>44177.052000000003</v>
      </c>
      <c r="H7" s="2">
        <v>54125.366999999998</v>
      </c>
      <c r="I7" s="2">
        <v>50118.860999999997</v>
      </c>
      <c r="J7" s="2">
        <v>53937.760999999999</v>
      </c>
      <c r="K7" s="2">
        <v>80388.201000000001</v>
      </c>
      <c r="L7" s="2">
        <v>111457.022</v>
      </c>
      <c r="M7" s="2">
        <v>84676.505999999994</v>
      </c>
      <c r="N7" s="2">
        <v>74763.917000000001</v>
      </c>
      <c r="O7" s="19">
        <v>79757.123000000007</v>
      </c>
    </row>
    <row r="8" spans="1:15">
      <c r="A8" s="51" t="s">
        <v>3</v>
      </c>
      <c r="B8" s="2">
        <v>0</v>
      </c>
      <c r="C8" s="2">
        <v>0</v>
      </c>
      <c r="D8" s="2">
        <v>22913739.522414301</v>
      </c>
      <c r="E8" s="2">
        <v>17745906.1563817</v>
      </c>
      <c r="F8" s="2">
        <v>17186089.552542798</v>
      </c>
      <c r="G8" s="2">
        <v>47924.540999999997</v>
      </c>
      <c r="H8" s="2">
        <v>53398.582999999999</v>
      </c>
      <c r="I8" s="2">
        <v>85566.288</v>
      </c>
      <c r="J8" s="2">
        <v>89386.153999999995</v>
      </c>
      <c r="K8" s="2">
        <v>102029.535</v>
      </c>
      <c r="L8" s="2">
        <v>150644.95600000001</v>
      </c>
      <c r="M8" s="2">
        <v>171320.845</v>
      </c>
      <c r="N8" s="2">
        <v>147578.606</v>
      </c>
      <c r="O8" s="19">
        <v>137016.837</v>
      </c>
    </row>
    <row r="9" spans="1:15">
      <c r="A9" s="51" t="s">
        <v>4</v>
      </c>
      <c r="B9" s="2">
        <v>52331.2490305186</v>
      </c>
      <c r="C9" s="2">
        <v>1779947.0215477899</v>
      </c>
      <c r="D9" s="2">
        <v>36292046.090738699</v>
      </c>
      <c r="E9" s="2">
        <v>42197485.023509897</v>
      </c>
      <c r="F9" s="2">
        <v>45720334.024245702</v>
      </c>
      <c r="G9" s="2">
        <v>51656.777999999998</v>
      </c>
      <c r="H9" s="2">
        <v>38903.555</v>
      </c>
      <c r="I9" s="2">
        <v>47005.298999999999</v>
      </c>
      <c r="J9" s="2">
        <v>61175.135999999999</v>
      </c>
      <c r="K9" s="2">
        <v>75449.120999999999</v>
      </c>
      <c r="L9" s="2">
        <v>86655.082999999999</v>
      </c>
      <c r="M9" s="2">
        <v>61060.58</v>
      </c>
      <c r="N9" s="2">
        <v>57951.47</v>
      </c>
      <c r="O9" s="19">
        <v>60714.788999999997</v>
      </c>
    </row>
    <row r="10" spans="1:15">
      <c r="A10" s="51" t="s">
        <v>5</v>
      </c>
      <c r="B10" s="2">
        <v>0</v>
      </c>
      <c r="C10" s="2">
        <v>0</v>
      </c>
      <c r="D10" s="2">
        <v>4525456.1734660398</v>
      </c>
      <c r="E10" s="2">
        <v>4369555.7768384097</v>
      </c>
      <c r="F10" s="2">
        <v>4659056.8686090503</v>
      </c>
      <c r="G10" s="2">
        <v>12169.018</v>
      </c>
      <c r="H10" s="2">
        <v>15395.036</v>
      </c>
      <c r="I10" s="2">
        <v>15901.269</v>
      </c>
      <c r="J10" s="2">
        <v>20861.034</v>
      </c>
      <c r="K10" s="2">
        <v>23021.46</v>
      </c>
      <c r="L10" s="2">
        <v>39278.985000000001</v>
      </c>
      <c r="M10" s="2">
        <v>28414.088</v>
      </c>
      <c r="N10" s="2">
        <v>29828.817999999999</v>
      </c>
      <c r="O10" s="19">
        <v>31499.143</v>
      </c>
    </row>
    <row r="11" spans="1:15">
      <c r="A11" s="51" t="s">
        <v>6</v>
      </c>
      <c r="B11" s="2">
        <v>1027.8296776068901</v>
      </c>
      <c r="C11" s="2">
        <v>15250.4640769089</v>
      </c>
      <c r="D11" s="2">
        <v>7608.0035155597398</v>
      </c>
      <c r="E11" s="2">
        <v>14798.904371583099</v>
      </c>
      <c r="F11" s="2">
        <v>32483.374895653</v>
      </c>
      <c r="G11" s="2">
        <v>1427.615</v>
      </c>
      <c r="H11" s="2">
        <v>1917.116</v>
      </c>
      <c r="I11" s="2">
        <v>2018.64</v>
      </c>
      <c r="J11" s="2">
        <v>2323.1779999999999</v>
      </c>
      <c r="K11" s="2">
        <v>2580.259</v>
      </c>
      <c r="L11" s="2">
        <v>3012.8760000000002</v>
      </c>
      <c r="M11" s="2">
        <v>3422.136</v>
      </c>
      <c r="N11" s="2">
        <v>3770.1709999999998</v>
      </c>
      <c r="O11" s="19">
        <v>4066.6419999999998</v>
      </c>
    </row>
    <row r="12" spans="1:15">
      <c r="A12" s="51" t="s">
        <v>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670.44899999999996</v>
      </c>
      <c r="J12" s="2">
        <v>746.27200000000005</v>
      </c>
      <c r="K12" s="2">
        <v>838.66200000000003</v>
      </c>
      <c r="L12" s="2">
        <v>995.11300000000006</v>
      </c>
      <c r="M12" s="2">
        <v>1173.925</v>
      </c>
      <c r="N12" s="2">
        <v>1387.9849999999999</v>
      </c>
      <c r="O12" s="19">
        <v>1509.53</v>
      </c>
    </row>
    <row r="13" spans="1:15">
      <c r="A13" s="51" t="s">
        <v>7</v>
      </c>
      <c r="B13" s="2">
        <v>98715.406546665195</v>
      </c>
      <c r="C13" s="2">
        <v>1203697.3432131601</v>
      </c>
      <c r="D13" s="2">
        <v>12651258.5582621</v>
      </c>
      <c r="E13" s="2">
        <v>10946736.8270666</v>
      </c>
      <c r="F13" s="2">
        <v>12378005.886058001</v>
      </c>
      <c r="G13" s="2">
        <v>19905.490000000002</v>
      </c>
      <c r="H13" s="2">
        <v>20684.056</v>
      </c>
      <c r="I13" s="2">
        <v>17647.151999999998</v>
      </c>
      <c r="J13" s="2">
        <v>20479.971000000001</v>
      </c>
      <c r="K13" s="2">
        <v>22937.655999999999</v>
      </c>
      <c r="L13" s="2">
        <v>22486.032999999999</v>
      </c>
      <c r="M13" s="2">
        <v>18422.203000000001</v>
      </c>
      <c r="N13" s="2">
        <v>16773.452000000001</v>
      </c>
      <c r="O13" s="19">
        <v>20910.705999999998</v>
      </c>
    </row>
    <row r="14" spans="1:15">
      <c r="A14" s="51" t="s">
        <v>10</v>
      </c>
      <c r="B14" s="2">
        <f>SUM(B5:B13)</f>
        <v>519025.78344941768</v>
      </c>
      <c r="C14" s="2">
        <f t="shared" ref="C14:O14" si="1">SUM(C5:C13)</f>
        <v>12034794.794406364</v>
      </c>
      <c r="D14" s="2">
        <f>SUM(D5:D13)</f>
        <v>123557537.50111888</v>
      </c>
      <c r="E14" s="2">
        <f>SUM(E5:E13)</f>
        <v>119384029.81979088</v>
      </c>
      <c r="F14" s="9">
        <f t="shared" si="1"/>
        <v>124641677.69039571</v>
      </c>
      <c r="G14" s="9">
        <f t="shared" si="1"/>
        <v>247287.18099999998</v>
      </c>
      <c r="H14" s="2">
        <f t="shared" si="1"/>
        <v>269114.97799999994</v>
      </c>
      <c r="I14" s="2">
        <f t="shared" si="1"/>
        <v>304432.60400000005</v>
      </c>
      <c r="J14" s="2">
        <f t="shared" si="1"/>
        <v>353551.36499999999</v>
      </c>
      <c r="K14" s="2">
        <f t="shared" si="1"/>
        <v>435088.79600000009</v>
      </c>
      <c r="L14" s="2">
        <f t="shared" si="1"/>
        <v>576374.34100000013</v>
      </c>
      <c r="M14" s="2">
        <f t="shared" si="1"/>
        <v>534959.10499999998</v>
      </c>
      <c r="N14" s="2">
        <f t="shared" si="1"/>
        <v>506542.46199999988</v>
      </c>
      <c r="O14" s="19">
        <f t="shared" si="1"/>
        <v>479339.51799999998</v>
      </c>
    </row>
    <row r="15" spans="1:15" ht="12.6" thickBot="1">
      <c r="A15" s="52" t="s">
        <v>0</v>
      </c>
      <c r="B15" s="20">
        <v>40630748.061540797</v>
      </c>
      <c r="C15" s="20">
        <v>1089322130.5929301</v>
      </c>
      <c r="D15" s="20">
        <v>14476748500.293301</v>
      </c>
      <c r="E15" s="20">
        <v>17223070298.455502</v>
      </c>
      <c r="F15" s="20">
        <v>16279102467.3981</v>
      </c>
      <c r="G15" s="20">
        <v>17667768.789999899</v>
      </c>
      <c r="H15" s="20">
        <v>21433103.030999899</v>
      </c>
      <c r="I15" s="20">
        <v>22650287.406999901</v>
      </c>
      <c r="J15" s="20">
        <v>25744944.912999999</v>
      </c>
      <c r="K15" s="20">
        <v>30598979.241</v>
      </c>
      <c r="L15" s="20">
        <v>37670490.716999903</v>
      </c>
      <c r="M15" s="20">
        <v>37469421.647999898</v>
      </c>
      <c r="N15" s="20">
        <v>38153424.817000002</v>
      </c>
      <c r="O15" s="21">
        <v>40923746.272999898</v>
      </c>
    </row>
    <row r="16" spans="1:15" s="10" customFormat="1" ht="15.6">
      <c r="A16" s="583" t="s">
        <v>13</v>
      </c>
      <c r="B16" s="575" t="s">
        <v>28</v>
      </c>
      <c r="C16" s="576"/>
      <c r="D16" s="576"/>
      <c r="E16" s="576"/>
      <c r="F16" s="576"/>
      <c r="G16" s="576"/>
      <c r="H16" s="576"/>
      <c r="I16" s="576"/>
      <c r="J16" s="576"/>
      <c r="K16" s="576"/>
      <c r="L16" s="576"/>
      <c r="M16" s="576"/>
      <c r="N16" s="576"/>
      <c r="O16" s="577"/>
    </row>
    <row r="17" spans="1:15" s="10" customFormat="1" ht="14.4" thickBot="1">
      <c r="A17" s="584"/>
      <c r="B17" s="57">
        <v>0.69284030003935104</v>
      </c>
      <c r="C17" s="57">
        <v>2.6107259357583401E-2</v>
      </c>
      <c r="D17" s="58">
        <v>2.3048736901657599E-3</v>
      </c>
      <c r="E17" s="58">
        <v>2.1254807619002199E-3</v>
      </c>
      <c r="F17" s="58">
        <v>2.1237483754354002E-3</v>
      </c>
      <c r="G17" s="58">
        <v>1.9629614874927073</v>
      </c>
      <c r="H17" s="58">
        <v>1.734145981668215</v>
      </c>
      <c r="I17" s="58">
        <v>1.6482304845565439</v>
      </c>
      <c r="J17" s="58">
        <v>1.496930973532655</v>
      </c>
      <c r="K17" s="58">
        <v>1.270616910927389</v>
      </c>
      <c r="L17" s="58">
        <v>1.1048733851306642</v>
      </c>
      <c r="M17" s="58">
        <v>1.0651259136441635</v>
      </c>
      <c r="N17" s="58">
        <v>1.0249362698113547</v>
      </c>
      <c r="O17" s="59">
        <v>1</v>
      </c>
    </row>
    <row r="18" spans="1:15">
      <c r="A18" s="98" t="s">
        <v>8</v>
      </c>
      <c r="B18" s="18">
        <f t="shared" ref="B18:O18" si="2">B5*B$17</f>
        <v>0</v>
      </c>
      <c r="C18" s="18">
        <f t="shared" si="2"/>
        <v>0</v>
      </c>
      <c r="D18" s="18">
        <f t="shared" si="2"/>
        <v>0</v>
      </c>
      <c r="E18" s="18">
        <f t="shared" si="2"/>
        <v>0</v>
      </c>
      <c r="F18" s="18">
        <f t="shared" si="2"/>
        <v>0</v>
      </c>
      <c r="G18" s="18">
        <f t="shared" si="2"/>
        <v>0</v>
      </c>
      <c r="H18" s="18">
        <f t="shared" si="2"/>
        <v>0</v>
      </c>
      <c r="I18" s="18">
        <f t="shared" si="2"/>
        <v>6507.1776919585755</v>
      </c>
      <c r="J18" s="18">
        <f t="shared" si="2"/>
        <v>7263.3321262954987</v>
      </c>
      <c r="K18" s="18">
        <f t="shared" si="2"/>
        <v>7867.7209020741175</v>
      </c>
      <c r="L18" s="18">
        <f t="shared" si="2"/>
        <v>8276.2551782773335</v>
      </c>
      <c r="M18" s="18">
        <f t="shared" si="2"/>
        <v>9144.5426702597379</v>
      </c>
      <c r="N18" s="18">
        <f t="shared" si="2"/>
        <v>8070.9918484720474</v>
      </c>
      <c r="O18" s="38">
        <f t="shared" si="2"/>
        <v>8072.61</v>
      </c>
    </row>
    <row r="19" spans="1:15" s="83" customFormat="1" ht="13.2">
      <c r="A19" s="99" t="s">
        <v>1</v>
      </c>
      <c r="B19" s="80">
        <f t="shared" ref="B19:O19" si="3">B6*B$17</f>
        <v>178522.74758828644</v>
      </c>
      <c r="C19" s="80">
        <f t="shared" si="3"/>
        <v>213435.67117501152</v>
      </c>
      <c r="D19" s="80">
        <f t="shared" si="3"/>
        <v>52188.900066478745</v>
      </c>
      <c r="E19" s="80">
        <f t="shared" si="3"/>
        <v>51806.175712524921</v>
      </c>
      <c r="F19" s="80">
        <f t="shared" si="3"/>
        <v>55732.169041816589</v>
      </c>
      <c r="G19" s="80">
        <f t="shared" si="3"/>
        <v>137459.68967770625</v>
      </c>
      <c r="H19" s="80">
        <f t="shared" si="3"/>
        <v>146867.01688214793</v>
      </c>
      <c r="I19" s="80">
        <f t="shared" si="3"/>
        <v>134424.18641645717</v>
      </c>
      <c r="J19" s="80">
        <f t="shared" si="3"/>
        <v>149378.30773884134</v>
      </c>
      <c r="K19" s="80">
        <f t="shared" si="3"/>
        <v>154572.90293806975</v>
      </c>
      <c r="L19" s="80">
        <f t="shared" si="3"/>
        <v>170541.17459524403</v>
      </c>
      <c r="M19" s="80">
        <f t="shared" si="3"/>
        <v>168165.71345575791</v>
      </c>
      <c r="N19" s="80">
        <f t="shared" si="3"/>
        <v>170768.13207063123</v>
      </c>
      <c r="O19" s="89">
        <f t="shared" si="3"/>
        <v>135792.13800000001</v>
      </c>
    </row>
    <row r="20" spans="1:15">
      <c r="A20" s="100" t="s">
        <v>2</v>
      </c>
      <c r="B20" s="2">
        <f t="shared" ref="B20:O20" si="4">B7*B$17</f>
        <v>75715.899952708322</v>
      </c>
      <c r="C20" s="2">
        <f t="shared" si="4"/>
        <v>22466.912755264377</v>
      </c>
      <c r="D20" s="2">
        <f t="shared" si="4"/>
        <v>56526.06642038811</v>
      </c>
      <c r="E20" s="2">
        <f t="shared" si="4"/>
        <v>41947.818131870161</v>
      </c>
      <c r="F20" s="2">
        <f t="shared" si="4"/>
        <v>39126.555726969898</v>
      </c>
      <c r="G20" s="2">
        <f t="shared" si="4"/>
        <v>86717.851706962683</v>
      </c>
      <c r="H20" s="2">
        <f t="shared" si="4"/>
        <v>93861.287689367411</v>
      </c>
      <c r="I20" s="2">
        <f t="shared" si="4"/>
        <v>82607.434551452068</v>
      </c>
      <c r="J20" s="2">
        <f t="shared" si="4"/>
        <v>80741.105083901668</v>
      </c>
      <c r="K20" s="2">
        <f t="shared" si="4"/>
        <v>102142.60762963005</v>
      </c>
      <c r="L20" s="2">
        <f t="shared" si="4"/>
        <v>123145.89719372291</v>
      </c>
      <c r="M20" s="2">
        <f t="shared" si="4"/>
        <v>90191.140817445485</v>
      </c>
      <c r="N20" s="2">
        <f t="shared" si="4"/>
        <v>76628.250206465731</v>
      </c>
      <c r="O20" s="19">
        <f t="shared" si="4"/>
        <v>79757.123000000007</v>
      </c>
    </row>
    <row r="21" spans="1:15">
      <c r="A21" s="100" t="s">
        <v>3</v>
      </c>
      <c r="B21" s="2"/>
      <c r="C21" s="2"/>
      <c r="D21" s="9">
        <f t="shared" ref="D21:O21" si="5">D8*D$17</f>
        <v>52813.275368524068</v>
      </c>
      <c r="E21" s="2">
        <f t="shared" si="5"/>
        <v>37718.582137875979</v>
      </c>
      <c r="F21" s="2">
        <f t="shared" si="5"/>
        <v>36498.929767300069</v>
      </c>
      <c r="G21" s="2">
        <f t="shared" si="5"/>
        <v>94074.028288765228</v>
      </c>
      <c r="H21" s="2">
        <f t="shared" si="5"/>
        <v>92600.938136226658</v>
      </c>
      <c r="I21" s="2">
        <f t="shared" si="5"/>
        <v>141032.96433194479</v>
      </c>
      <c r="J21" s="2">
        <f t="shared" si="5"/>
        <v>133804.90252755981</v>
      </c>
      <c r="K21" s="2">
        <f t="shared" si="5"/>
        <v>129640.45258505792</v>
      </c>
      <c r="L21" s="2">
        <f t="shared" si="5"/>
        <v>166443.60248857999</v>
      </c>
      <c r="M21" s="2">
        <f t="shared" si="5"/>
        <v>182478.27155691513</v>
      </c>
      <c r="N21" s="2">
        <f t="shared" si="5"/>
        <v>151258.66593759961</v>
      </c>
      <c r="O21" s="19">
        <f t="shared" si="5"/>
        <v>137016.837</v>
      </c>
    </row>
    <row r="22" spans="1:15">
      <c r="A22" s="100" t="s">
        <v>4</v>
      </c>
      <c r="B22" s="2">
        <f>B9*B$17</f>
        <v>36257.198279738506</v>
      </c>
      <c r="C22" s="2">
        <f>C9*C$17</f>
        <v>46469.538534306244</v>
      </c>
      <c r="D22" s="2">
        <f t="shared" ref="D22:O22" si="6">D9*D$17</f>
        <v>83648.582196826741</v>
      </c>
      <c r="E22" s="2">
        <f t="shared" si="6"/>
        <v>89689.942618042929</v>
      </c>
      <c r="F22" s="2">
        <f t="shared" si="6"/>
        <v>97098.485108355657</v>
      </c>
      <c r="G22" s="2">
        <f t="shared" si="6"/>
        <v>101400.26578196055</v>
      </c>
      <c r="H22" s="2">
        <f t="shared" si="6"/>
        <v>67464.4435758584</v>
      </c>
      <c r="I22" s="2">
        <f t="shared" si="6"/>
        <v>77475.566747495221</v>
      </c>
      <c r="J22" s="2">
        <f t="shared" si="6"/>
        <v>91574.95588847257</v>
      </c>
      <c r="K22" s="2">
        <f t="shared" si="6"/>
        <v>95866.929057206798</v>
      </c>
      <c r="L22" s="2">
        <f t="shared" si="6"/>
        <v>95742.894892988668</v>
      </c>
      <c r="M22" s="2">
        <f t="shared" si="6"/>
        <v>65037.20606014254</v>
      </c>
      <c r="N22" s="2">
        <f t="shared" si="6"/>
        <v>59396.563491884626</v>
      </c>
      <c r="O22" s="19">
        <f t="shared" si="6"/>
        <v>60714.788999999997</v>
      </c>
    </row>
    <row r="23" spans="1:15">
      <c r="A23" s="100" t="s">
        <v>5</v>
      </c>
      <c r="B23" s="2"/>
      <c r="C23" s="2"/>
      <c r="D23" s="9">
        <f t="shared" ref="D23:O23" si="7">D10*D$17</f>
        <v>10430.60487022009</v>
      </c>
      <c r="E23" s="2">
        <f t="shared" si="7"/>
        <v>9287.4067417200094</v>
      </c>
      <c r="F23" s="2">
        <f t="shared" si="7"/>
        <v>9894.6644557696127</v>
      </c>
      <c r="G23" s="2">
        <f t="shared" si="7"/>
        <v>23887.313674605528</v>
      </c>
      <c r="H23" s="2">
        <f t="shared" si="7"/>
        <v>26697.239817037509</v>
      </c>
      <c r="I23" s="2">
        <f t="shared" si="7"/>
        <v>26208.95630893395</v>
      </c>
      <c r="J23" s="2">
        <f t="shared" si="7"/>
        <v>31227.527934517817</v>
      </c>
      <c r="K23" s="2">
        <f t="shared" si="7"/>
        <v>29251.456390238447</v>
      </c>
      <c r="L23" s="2">
        <f t="shared" si="7"/>
        <v>43398.305121446581</v>
      </c>
      <c r="M23" s="2">
        <f t="shared" si="7"/>
        <v>30264.581441365663</v>
      </c>
      <c r="N23" s="2">
        <f t="shared" si="7"/>
        <v>30572.637453801792</v>
      </c>
      <c r="O23" s="19">
        <f t="shared" si="7"/>
        <v>31499.143</v>
      </c>
    </row>
    <row r="24" spans="1:15">
      <c r="A24" s="100" t="s">
        <v>6</v>
      </c>
      <c r="B24" s="2">
        <f t="shared" ref="B24:C28" si="8">B11*B$17</f>
        <v>712.12182222250715</v>
      </c>
      <c r="C24" s="2">
        <f t="shared" si="8"/>
        <v>398.14782097936938</v>
      </c>
      <c r="D24" s="2">
        <f t="shared" ref="D24:O24" si="9">D11*D$17</f>
        <v>17.535487137702251</v>
      </c>
      <c r="E24" s="2">
        <f t="shared" si="9"/>
        <v>31.454786539000942</v>
      </c>
      <c r="F24" s="2">
        <f t="shared" si="9"/>
        <v>68.986514663302117</v>
      </c>
      <c r="G24" s="2">
        <f t="shared" si="9"/>
        <v>2802.3532639669015</v>
      </c>
      <c r="H24" s="2">
        <f t="shared" si="9"/>
        <v>3324.5590077918414</v>
      </c>
      <c r="I24" s="2">
        <f t="shared" si="9"/>
        <v>3327.183985345222</v>
      </c>
      <c r="J24" s="2">
        <f t="shared" si="9"/>
        <v>3477.6371052296463</v>
      </c>
      <c r="K24" s="2">
        <f t="shared" si="9"/>
        <v>3278.5207199725937</v>
      </c>
      <c r="L24" s="2">
        <f t="shared" si="9"/>
        <v>3328.8465050989353</v>
      </c>
      <c r="M24" s="2">
        <f t="shared" si="9"/>
        <v>3645.0057336145833</v>
      </c>
      <c r="N24" s="2">
        <f t="shared" si="9"/>
        <v>3864.1850012909445</v>
      </c>
      <c r="O24" s="19">
        <f t="shared" si="9"/>
        <v>4066.6419999999998</v>
      </c>
    </row>
    <row r="25" spans="1:15">
      <c r="A25" s="100" t="s">
        <v>9</v>
      </c>
      <c r="B25" s="2">
        <f t="shared" si="8"/>
        <v>0</v>
      </c>
      <c r="C25" s="2">
        <f t="shared" si="8"/>
        <v>0</v>
      </c>
      <c r="D25" s="2">
        <f t="shared" ref="D25:O25" si="10">D12*D$17</f>
        <v>0</v>
      </c>
      <c r="E25" s="2">
        <f t="shared" si="10"/>
        <v>0</v>
      </c>
      <c r="F25" s="2">
        <f t="shared" si="10"/>
        <v>0</v>
      </c>
      <c r="G25" s="2">
        <f t="shared" si="10"/>
        <v>0</v>
      </c>
      <c r="H25" s="2">
        <f t="shared" si="10"/>
        <v>0</v>
      </c>
      <c r="I25" s="2">
        <f t="shared" si="10"/>
        <v>1105.0544801404501</v>
      </c>
      <c r="J25" s="2">
        <f t="shared" si="10"/>
        <v>1117.1176714801616</v>
      </c>
      <c r="K25" s="2">
        <f t="shared" si="10"/>
        <v>1065.618119752186</v>
      </c>
      <c r="L25" s="2">
        <f t="shared" si="10"/>
        <v>1099.4738688975308</v>
      </c>
      <c r="M25" s="2">
        <f t="shared" si="10"/>
        <v>1250.3779381747247</v>
      </c>
      <c r="N25" s="2">
        <f t="shared" si="10"/>
        <v>1422.596168454113</v>
      </c>
      <c r="O25" s="19">
        <f t="shared" si="10"/>
        <v>1509.53</v>
      </c>
    </row>
    <row r="26" spans="1:15">
      <c r="A26" s="100" t="s">
        <v>7</v>
      </c>
      <c r="B26" s="2">
        <f t="shared" si="8"/>
        <v>68394.011890298032</v>
      </c>
      <c r="C26" s="2">
        <f t="shared" si="8"/>
        <v>31425.238727300053</v>
      </c>
      <c r="D26" s="2">
        <f t="shared" ref="D26:O26" si="11">D13*D$17</f>
        <v>29159.552998422718</v>
      </c>
      <c r="E26" s="2">
        <f t="shared" si="11"/>
        <v>23267.078531514715</v>
      </c>
      <c r="F26" s="2">
        <f t="shared" si="11"/>
        <v>26287.769891645501</v>
      </c>
      <c r="G26" s="2">
        <f t="shared" si="11"/>
        <v>39073.710259671214</v>
      </c>
      <c r="H26" s="2">
        <f t="shared" si="11"/>
        <v>35869.172597000332</v>
      </c>
      <c r="I26" s="2">
        <f t="shared" si="11"/>
        <v>29086.57389200298</v>
      </c>
      <c r="J26" s="2">
        <f t="shared" si="11"/>
        <v>30657.102926950545</v>
      </c>
      <c r="K26" s="2">
        <f t="shared" si="11"/>
        <v>29144.97361063509</v>
      </c>
      <c r="L26" s="2">
        <f t="shared" si="11"/>
        <v>24844.219398869824</v>
      </c>
      <c r="M26" s="2">
        <f t="shared" si="11"/>
        <v>19621.965801713253</v>
      </c>
      <c r="N26" s="2">
        <f t="shared" si="11"/>
        <v>17191.719324739806</v>
      </c>
      <c r="O26" s="19">
        <f t="shared" si="11"/>
        <v>20910.705999999998</v>
      </c>
    </row>
    <row r="27" spans="1:15">
      <c r="A27" s="100" t="s">
        <v>10</v>
      </c>
      <c r="B27" s="9">
        <f t="shared" si="8"/>
        <v>359601.97953325376</v>
      </c>
      <c r="C27" s="9">
        <f t="shared" si="8"/>
        <v>314195.50901286153</v>
      </c>
      <c r="D27" s="9">
        <f t="shared" ref="D27:O27" si="12">D14*D$17</f>
        <v>284784.51740799815</v>
      </c>
      <c r="E27" s="9">
        <f t="shared" si="12"/>
        <v>253748.45866008769</v>
      </c>
      <c r="F27" s="2">
        <f t="shared" si="12"/>
        <v>264707.56050652068</v>
      </c>
      <c r="G27" s="2">
        <f t="shared" si="12"/>
        <v>485415.21265363833</v>
      </c>
      <c r="H27" s="2">
        <f t="shared" si="12"/>
        <v>466684.65770543</v>
      </c>
      <c r="I27" s="2">
        <f t="shared" si="12"/>
        <v>501775.0984057305</v>
      </c>
      <c r="J27" s="2">
        <f t="shared" si="12"/>
        <v>529241.98900324909</v>
      </c>
      <c r="K27" s="2">
        <f t="shared" si="12"/>
        <v>552831.18195263704</v>
      </c>
      <c r="L27" s="2">
        <f t="shared" si="12"/>
        <v>636820.66924312594</v>
      </c>
      <c r="M27" s="2">
        <f t="shared" si="12"/>
        <v>569798.805475389</v>
      </c>
      <c r="N27" s="2">
        <f t="shared" si="12"/>
        <v>519173.74150333973</v>
      </c>
      <c r="O27" s="19">
        <f t="shared" si="12"/>
        <v>479339.51799999998</v>
      </c>
    </row>
    <row r="28" spans="1:15" ht="12.6" thickBot="1">
      <c r="A28" s="101" t="s">
        <v>0</v>
      </c>
      <c r="B28" s="20">
        <f t="shared" si="8"/>
        <v>28150619.677781206</v>
      </c>
      <c r="C28" s="20">
        <f t="shared" si="8"/>
        <v>28439215.38734496</v>
      </c>
      <c r="D28" s="20">
        <f t="shared" ref="D28:O28" si="13">D15*D$17</f>
        <v>33367076.73747265</v>
      </c>
      <c r="E28" s="20">
        <f t="shared" si="13"/>
        <v>36607304.580222249</v>
      </c>
      <c r="F28" s="20">
        <f t="shared" si="13"/>
        <v>34572717.418683127</v>
      </c>
      <c r="G28" s="20">
        <f t="shared" si="13"/>
        <v>34681149.704695426</v>
      </c>
      <c r="H28" s="20">
        <f t="shared" si="13"/>
        <v>37168129.495889314</v>
      </c>
      <c r="I28" s="20">
        <f t="shared" si="13"/>
        <v>37332894.188184433</v>
      </c>
      <c r="J28" s="20">
        <f t="shared" si="13"/>
        <v>38538405.452161662</v>
      </c>
      <c r="K28" s="20">
        <f t="shared" si="13"/>
        <v>38879580.480730727</v>
      </c>
      <c r="L28" s="20">
        <f t="shared" si="13"/>
        <v>41621122.598024949</v>
      </c>
      <c r="M28" s="20">
        <f t="shared" si="13"/>
        <v>39909651.966544293</v>
      </c>
      <c r="N28" s="20">
        <f t="shared" si="13"/>
        <v>39104828.912463948</v>
      </c>
      <c r="O28" s="21">
        <f t="shared" si="13"/>
        <v>40923746.272999898</v>
      </c>
    </row>
    <row r="29" spans="1:15" s="77" customFormat="1" ht="41.25" customHeight="1" thickBot="1">
      <c r="A29" s="76" t="s">
        <v>19</v>
      </c>
      <c r="B29" s="566" t="s">
        <v>40</v>
      </c>
      <c r="C29" s="567"/>
      <c r="D29" s="567"/>
      <c r="E29" s="567"/>
      <c r="F29" s="567"/>
      <c r="G29" s="567"/>
      <c r="H29" s="567"/>
      <c r="I29" s="567"/>
      <c r="J29" s="567"/>
      <c r="K29" s="567"/>
      <c r="L29" s="567"/>
      <c r="M29" s="567"/>
      <c r="N29" s="567"/>
      <c r="O29" s="568"/>
    </row>
    <row r="30" spans="1:15">
      <c r="A30" s="44" t="s">
        <v>8</v>
      </c>
      <c r="B30" s="35">
        <f>B5/B$14</f>
        <v>0</v>
      </c>
      <c r="C30" s="35">
        <f t="shared" ref="C30:O30" si="14">C5/C$14</f>
        <v>0</v>
      </c>
      <c r="D30" s="35">
        <f t="shared" si="14"/>
        <v>0</v>
      </c>
      <c r="E30" s="35">
        <f t="shared" si="14"/>
        <v>0</v>
      </c>
      <c r="F30" s="35">
        <f t="shared" si="14"/>
        <v>0</v>
      </c>
      <c r="G30" s="35">
        <f t="shared" si="14"/>
        <v>0</v>
      </c>
      <c r="H30" s="35">
        <f t="shared" si="14"/>
        <v>0</v>
      </c>
      <c r="I30" s="35">
        <f t="shared" si="14"/>
        <v>1.2968315312245595E-2</v>
      </c>
      <c r="J30" s="35">
        <f t="shared" si="14"/>
        <v>1.3724028473203606E-2</v>
      </c>
      <c r="K30" s="35">
        <f t="shared" si="14"/>
        <v>1.4231688006969497E-2</v>
      </c>
      <c r="L30" s="35">
        <f t="shared" si="14"/>
        <v>1.2996210044679969E-2</v>
      </c>
      <c r="M30" s="35">
        <f t="shared" si="14"/>
        <v>1.6048722079419511E-2</v>
      </c>
      <c r="N30" s="35">
        <f t="shared" si="14"/>
        <v>1.554583986682641E-2</v>
      </c>
      <c r="O30" s="37">
        <f t="shared" si="14"/>
        <v>1.6841110938823116E-2</v>
      </c>
    </row>
    <row r="31" spans="1:15" s="83" customFormat="1" ht="13.2">
      <c r="A31" s="90" t="s">
        <v>1</v>
      </c>
      <c r="B31" s="81">
        <f t="shared" ref="B31:O38" si="15">B6/B$14</f>
        <v>0.4964453972695046</v>
      </c>
      <c r="C31" s="81">
        <f t="shared" si="15"/>
        <v>0.67930847212165135</v>
      </c>
      <c r="D31" s="81">
        <f t="shared" si="15"/>
        <v>0.18325750480216599</v>
      </c>
      <c r="E31" s="81">
        <f t="shared" si="15"/>
        <v>0.20416350895720162</v>
      </c>
      <c r="F31" s="81">
        <f t="shared" si="15"/>
        <v>0.21054241493961301</v>
      </c>
      <c r="G31" s="81">
        <f t="shared" si="15"/>
        <v>0.28317960808490111</v>
      </c>
      <c r="H31" s="81">
        <f t="shared" si="15"/>
        <v>0.31470290367859055</v>
      </c>
      <c r="I31" s="81">
        <f t="shared" si="15"/>
        <v>0.26789728474680718</v>
      </c>
      <c r="J31" s="81">
        <f t="shared" si="15"/>
        <v>0.28224953961074373</v>
      </c>
      <c r="K31" s="81">
        <f t="shared" si="15"/>
        <v>0.27960235960661228</v>
      </c>
      <c r="L31" s="81">
        <f t="shared" si="15"/>
        <v>0.26780094119422287</v>
      </c>
      <c r="M31" s="81">
        <f t="shared" si="15"/>
        <v>0.29513174095803085</v>
      </c>
      <c r="N31" s="81">
        <f t="shared" si="15"/>
        <v>0.32892289886647263</v>
      </c>
      <c r="O31" s="92">
        <f t="shared" si="15"/>
        <v>0.28329009585226816</v>
      </c>
    </row>
    <row r="32" spans="1:15">
      <c r="A32" s="45" t="s">
        <v>2</v>
      </c>
      <c r="B32" s="6">
        <f t="shared" si="15"/>
        <v>0.2105547362419527</v>
      </c>
      <c r="C32" s="6">
        <f t="shared" si="15"/>
        <v>7.1506154960173846E-2</v>
      </c>
      <c r="D32" s="8">
        <f t="shared" si="15"/>
        <v>0.19848714717663432</v>
      </c>
      <c r="E32" s="6">
        <f t="shared" si="15"/>
        <v>0.16531260269865106</v>
      </c>
      <c r="F32" s="6">
        <f t="shared" si="15"/>
        <v>0.14781049567341722</v>
      </c>
      <c r="G32" s="6">
        <f t="shared" si="15"/>
        <v>0.1786467532257566</v>
      </c>
      <c r="H32" s="6">
        <f t="shared" si="15"/>
        <v>0.20112357700135147</v>
      </c>
      <c r="I32" s="6">
        <f t="shared" si="15"/>
        <v>0.16463039878606428</v>
      </c>
      <c r="J32" s="6">
        <f t="shared" si="15"/>
        <v>0.15255990031321193</v>
      </c>
      <c r="K32" s="6">
        <f t="shared" si="15"/>
        <v>0.18476274668309314</v>
      </c>
      <c r="L32" s="6">
        <f t="shared" si="15"/>
        <v>0.19337609964840535</v>
      </c>
      <c r="M32" s="6">
        <f t="shared" si="15"/>
        <v>0.15828594224973513</v>
      </c>
      <c r="N32" s="6">
        <f t="shared" si="15"/>
        <v>0.14759654443342604</v>
      </c>
      <c r="O32" s="27">
        <f t="shared" si="15"/>
        <v>0.1663896257349681</v>
      </c>
    </row>
    <row r="33" spans="1:15">
      <c r="A33" s="45" t="s">
        <v>3</v>
      </c>
      <c r="B33" s="6">
        <f t="shared" si="15"/>
        <v>0</v>
      </c>
      <c r="C33" s="6">
        <f t="shared" si="15"/>
        <v>0</v>
      </c>
      <c r="D33" s="8">
        <f t="shared" si="15"/>
        <v>0.18544995300029191</v>
      </c>
      <c r="E33" s="6">
        <f t="shared" si="15"/>
        <v>0.14864556158113432</v>
      </c>
      <c r="F33" s="6">
        <f t="shared" si="15"/>
        <v>0.13788397164576255</v>
      </c>
      <c r="G33" s="6">
        <f t="shared" si="15"/>
        <v>0.19380115380910101</v>
      </c>
      <c r="H33" s="6">
        <f t="shared" si="15"/>
        <v>0.19842293207478034</v>
      </c>
      <c r="I33" s="6">
        <f t="shared" si="15"/>
        <v>0.28106808165658886</v>
      </c>
      <c r="J33" s="6">
        <f t="shared" si="15"/>
        <v>0.25282367103857739</v>
      </c>
      <c r="K33" s="6">
        <f t="shared" si="15"/>
        <v>0.23450278641512062</v>
      </c>
      <c r="L33" s="6">
        <f t="shared" si="15"/>
        <v>0.26136652047805153</v>
      </c>
      <c r="M33" s="6">
        <f t="shared" si="15"/>
        <v>0.32025035820261438</v>
      </c>
      <c r="N33" s="6">
        <f t="shared" si="15"/>
        <v>0.29134498501331962</v>
      </c>
      <c r="O33" s="27">
        <f t="shared" si="15"/>
        <v>0.28584506775425095</v>
      </c>
    </row>
    <row r="34" spans="1:15">
      <c r="A34" s="45" t="s">
        <v>4</v>
      </c>
      <c r="B34" s="6">
        <f t="shared" si="15"/>
        <v>0.10082591404752171</v>
      </c>
      <c r="C34" s="6">
        <f t="shared" si="15"/>
        <v>0.14790007241129605</v>
      </c>
      <c r="D34" s="8">
        <f t="shared" si="15"/>
        <v>0.29372587722873689</v>
      </c>
      <c r="E34" s="6">
        <f t="shared" si="15"/>
        <v>0.35346004894630062</v>
      </c>
      <c r="F34" s="6">
        <f t="shared" si="15"/>
        <v>0.36681417380960596</v>
      </c>
      <c r="G34" s="6">
        <f t="shared" si="15"/>
        <v>0.20889387711528809</v>
      </c>
      <c r="H34" s="6">
        <f t="shared" si="15"/>
        <v>0.14456109165354597</v>
      </c>
      <c r="I34" s="6">
        <f t="shared" si="15"/>
        <v>0.15440297255414862</v>
      </c>
      <c r="J34" s="6">
        <f t="shared" si="15"/>
        <v>0.17303040535566877</v>
      </c>
      <c r="K34" s="6">
        <f t="shared" si="15"/>
        <v>0.17341085703342263</v>
      </c>
      <c r="L34" s="6">
        <f t="shared" si="15"/>
        <v>0.15034514348722539</v>
      </c>
      <c r="M34" s="6">
        <f t="shared" si="15"/>
        <v>0.11414065005959662</v>
      </c>
      <c r="N34" s="6">
        <f t="shared" si="15"/>
        <v>0.11440594687992814</v>
      </c>
      <c r="O34" s="27">
        <f t="shared" si="15"/>
        <v>0.12666343316179493</v>
      </c>
    </row>
    <row r="35" spans="1:15">
      <c r="A35" s="45" t="s">
        <v>5</v>
      </c>
      <c r="B35" s="6">
        <f t="shared" si="15"/>
        <v>0</v>
      </c>
      <c r="C35" s="6">
        <f t="shared" si="15"/>
        <v>0</v>
      </c>
      <c r="D35" s="6">
        <f t="shared" si="15"/>
        <v>3.6626305970407183E-2</v>
      </c>
      <c r="E35" s="6">
        <f t="shared" si="15"/>
        <v>3.6600840023864288E-2</v>
      </c>
      <c r="F35" s="6">
        <f t="shared" si="15"/>
        <v>3.7379606524407805E-2</v>
      </c>
      <c r="G35" s="6">
        <f t="shared" si="15"/>
        <v>4.9210063986292928E-2</v>
      </c>
      <c r="H35" s="6">
        <f t="shared" si="15"/>
        <v>5.7206165611488197E-2</v>
      </c>
      <c r="I35" s="6">
        <f t="shared" si="15"/>
        <v>5.2232477044410121E-2</v>
      </c>
      <c r="J35" s="6">
        <f t="shared" si="15"/>
        <v>5.9004252465550515E-2</v>
      </c>
      <c r="K35" s="6">
        <f t="shared" si="15"/>
        <v>5.291209567253484E-2</v>
      </c>
      <c r="L35" s="6">
        <f t="shared" si="15"/>
        <v>6.8148392816813466E-2</v>
      </c>
      <c r="M35" s="6">
        <f t="shared" si="15"/>
        <v>5.3114504892855317E-2</v>
      </c>
      <c r="N35" s="6">
        <f t="shared" si="15"/>
        <v>5.8887102736117719E-2</v>
      </c>
      <c r="O35" s="27">
        <f t="shared" si="15"/>
        <v>6.5713636821406407E-2</v>
      </c>
    </row>
    <row r="36" spans="1:15">
      <c r="A36" s="45" t="s">
        <v>6</v>
      </c>
      <c r="B36" s="6">
        <f t="shared" si="15"/>
        <v>1.9803056233083237E-3</v>
      </c>
      <c r="C36" s="6">
        <f t="shared" si="15"/>
        <v>1.267197682838526E-3</v>
      </c>
      <c r="D36" s="6">
        <f t="shared" si="15"/>
        <v>6.1574580308310577E-5</v>
      </c>
      <c r="E36" s="6">
        <f t="shared" si="15"/>
        <v>1.2396050287397662E-4</v>
      </c>
      <c r="F36" s="6">
        <f t="shared" si="15"/>
        <v>2.6061406984861224E-4</v>
      </c>
      <c r="G36" s="6">
        <f t="shared" si="15"/>
        <v>5.7731055618285365E-3</v>
      </c>
      <c r="H36" s="6">
        <f t="shared" si="15"/>
        <v>7.123780379106214E-3</v>
      </c>
      <c r="I36" s="6">
        <f t="shared" si="15"/>
        <v>6.6308272290046821E-3</v>
      </c>
      <c r="J36" s="6">
        <f t="shared" si="15"/>
        <v>6.570977317539136E-3</v>
      </c>
      <c r="K36" s="6">
        <f t="shared" si="15"/>
        <v>5.9304193160607142E-3</v>
      </c>
      <c r="L36" s="6">
        <f t="shared" si="15"/>
        <v>5.2272902967413666E-3</v>
      </c>
      <c r="M36" s="6">
        <f t="shared" si="15"/>
        <v>6.3970048701199322E-3</v>
      </c>
      <c r="N36" s="6">
        <f t="shared" si="15"/>
        <v>7.4429515447018944E-3</v>
      </c>
      <c r="O36" s="27">
        <f t="shared" si="15"/>
        <v>8.4838446389058197E-3</v>
      </c>
    </row>
    <row r="37" spans="1:15">
      <c r="A37" s="45" t="s">
        <v>9</v>
      </c>
      <c r="B37" s="6">
        <f t="shared" si="15"/>
        <v>0</v>
      </c>
      <c r="C37" s="6">
        <f t="shared" si="15"/>
        <v>0</v>
      </c>
      <c r="D37" s="6">
        <f t="shared" si="15"/>
        <v>0</v>
      </c>
      <c r="E37" s="6">
        <f t="shared" si="15"/>
        <v>0</v>
      </c>
      <c r="F37" s="6">
        <f t="shared" si="15"/>
        <v>0</v>
      </c>
      <c r="G37" s="6">
        <f t="shared" si="15"/>
        <v>0</v>
      </c>
      <c r="H37" s="6">
        <f t="shared" si="15"/>
        <v>0</v>
      </c>
      <c r="I37" s="6">
        <f t="shared" si="15"/>
        <v>2.2022903959393256E-3</v>
      </c>
      <c r="J37" s="6">
        <f t="shared" si="15"/>
        <v>2.1107880604562227E-3</v>
      </c>
      <c r="K37" s="6">
        <f t="shared" si="15"/>
        <v>1.9275651492528891E-3</v>
      </c>
      <c r="L37" s="6">
        <f t="shared" si="15"/>
        <v>1.7265046849127515E-3</v>
      </c>
      <c r="M37" s="6">
        <f t="shared" si="15"/>
        <v>2.1944200762785411E-3</v>
      </c>
      <c r="N37" s="6">
        <f t="shared" si="15"/>
        <v>2.7401157930961378E-3</v>
      </c>
      <c r="O37" s="27">
        <f t="shared" si="15"/>
        <v>3.1491874617356292E-3</v>
      </c>
    </row>
    <row r="38" spans="1:15">
      <c r="A38" s="45" t="s">
        <v>7</v>
      </c>
      <c r="B38" s="6">
        <f t="shared" si="15"/>
        <v>0.19019364681771272</v>
      </c>
      <c r="C38" s="6">
        <f t="shared" si="15"/>
        <v>0.10001810282404025</v>
      </c>
      <c r="D38" s="6">
        <f t="shared" si="15"/>
        <v>0.10239163724145552</v>
      </c>
      <c r="E38" s="6">
        <f t="shared" si="15"/>
        <v>9.1693477289974221E-2</v>
      </c>
      <c r="F38" s="6">
        <f t="shared" si="15"/>
        <v>9.9308723337344737E-2</v>
      </c>
      <c r="G38" s="6">
        <f t="shared" si="15"/>
        <v>8.0495438216831805E-2</v>
      </c>
      <c r="H38" s="6">
        <f t="shared" si="15"/>
        <v>7.6859549601137417E-2</v>
      </c>
      <c r="I38" s="6">
        <f t="shared" si="15"/>
        <v>5.7967352274791155E-2</v>
      </c>
      <c r="J38" s="6">
        <f t="shared" si="15"/>
        <v>5.7926437365048787E-2</v>
      </c>
      <c r="K38" s="6">
        <f t="shared" si="15"/>
        <v>5.271948211693319E-2</v>
      </c>
      <c r="L38" s="6">
        <f t="shared" si="15"/>
        <v>3.9012897348947036E-2</v>
      </c>
      <c r="M38" s="6">
        <f t="shared" si="15"/>
        <v>3.4436656611349765E-2</v>
      </c>
      <c r="N38" s="6">
        <f t="shared" si="15"/>
        <v>3.3113614866111668E-2</v>
      </c>
      <c r="O38" s="27">
        <f t="shared" si="15"/>
        <v>4.3623997635846914E-2</v>
      </c>
    </row>
    <row r="39" spans="1:15" ht="13.2">
      <c r="A39" s="137" t="s">
        <v>34</v>
      </c>
      <c r="B39" s="106">
        <f>(B5+B6+B8+B10+B13)/B14</f>
        <v>0.68663904408721732</v>
      </c>
      <c r="C39" s="106">
        <f>(C5+C6+C8+C10+C13)/C14</f>
        <v>0.77932657494569157</v>
      </c>
      <c r="D39" s="106">
        <f>(D5+D6+D8+D10+D13)/D14</f>
        <v>0.50772540101432062</v>
      </c>
      <c r="E39" s="106">
        <f>(E5+E6+E8+E10+E13)/E14</f>
        <v>0.48110338785217438</v>
      </c>
      <c r="F39" s="106">
        <f>(F5+F6+F8+F10+F13)/F14</f>
        <v>0.48511471644712811</v>
      </c>
      <c r="G39" s="106">
        <f t="shared" ref="G39:O39" si="16">(G5+G6+G8+G10+G13)/G14</f>
        <v>0.60668626409712689</v>
      </c>
      <c r="H39" s="106">
        <f t="shared" si="16"/>
        <v>0.64719155096599656</v>
      </c>
      <c r="I39" s="106">
        <f t="shared" si="16"/>
        <v>0.67213351103484298</v>
      </c>
      <c r="J39" s="106">
        <f t="shared" si="16"/>
        <v>0.66572792895312405</v>
      </c>
      <c r="K39" s="106">
        <f t="shared" si="16"/>
        <v>0.63396841181817043</v>
      </c>
      <c r="L39" s="106">
        <f t="shared" si="16"/>
        <v>0.64932496188271482</v>
      </c>
      <c r="M39" s="106">
        <f t="shared" si="16"/>
        <v>0.71898198274426972</v>
      </c>
      <c r="N39" s="106">
        <f t="shared" si="16"/>
        <v>0.72781444134884787</v>
      </c>
      <c r="O39" s="134">
        <f t="shared" si="16"/>
        <v>0.69531390900259549</v>
      </c>
    </row>
    <row r="40" spans="1:15">
      <c r="A40" s="70" t="s">
        <v>10</v>
      </c>
      <c r="B40" s="7">
        <f>SUM(B30:B38)</f>
        <v>1</v>
      </c>
      <c r="C40" s="7">
        <f t="shared" ref="C40:O40" si="17">SUM(C30:C38)</f>
        <v>1</v>
      </c>
      <c r="D40" s="7">
        <f t="shared" si="17"/>
        <v>1.0000000000000002</v>
      </c>
      <c r="E40" s="7">
        <f t="shared" si="17"/>
        <v>1</v>
      </c>
      <c r="F40" s="7">
        <f>SUM(F30:F38)</f>
        <v>0.99999999999999978</v>
      </c>
      <c r="G40" s="7">
        <f t="shared" si="17"/>
        <v>1</v>
      </c>
      <c r="H40" s="7">
        <f t="shared" si="17"/>
        <v>1.0000000000000002</v>
      </c>
      <c r="I40" s="7">
        <f t="shared" si="17"/>
        <v>0.99999999999999978</v>
      </c>
      <c r="J40" s="7">
        <f t="shared" si="17"/>
        <v>0.99999999999999989</v>
      </c>
      <c r="K40" s="7">
        <f t="shared" si="17"/>
        <v>0.99999999999999978</v>
      </c>
      <c r="L40" s="7">
        <f t="shared" si="17"/>
        <v>0.99999999999999989</v>
      </c>
      <c r="M40" s="7">
        <f t="shared" si="17"/>
        <v>1.0000000000000002</v>
      </c>
      <c r="N40" s="7">
        <f t="shared" si="17"/>
        <v>1.0000000000000002</v>
      </c>
      <c r="O40" s="28">
        <f t="shared" si="17"/>
        <v>1</v>
      </c>
    </row>
    <row r="41" spans="1:15" s="82" customFormat="1" ht="13.2">
      <c r="A41" s="154" t="s">
        <v>36</v>
      </c>
      <c r="B41" s="152">
        <f>B6/B15</f>
        <v>6.3416986777449632E-3</v>
      </c>
      <c r="C41" s="152">
        <f t="shared" ref="C41:O41" si="18">C6/C15</f>
        <v>7.5049774850675837E-3</v>
      </c>
      <c r="D41" s="106">
        <f t="shared" si="18"/>
        <v>1.5640836767659776E-3</v>
      </c>
      <c r="E41" s="106">
        <f t="shared" si="18"/>
        <v>1.415186840620714E-3</v>
      </c>
      <c r="F41" s="106">
        <f t="shared" si="18"/>
        <v>1.6120274367469557E-3</v>
      </c>
      <c r="G41" s="106">
        <f t="shared" si="18"/>
        <v>3.9635274738050504E-3</v>
      </c>
      <c r="H41" s="106">
        <f t="shared" si="18"/>
        <v>3.9514234069376831E-3</v>
      </c>
      <c r="I41" s="106">
        <f t="shared" si="18"/>
        <v>3.6006902046989272E-3</v>
      </c>
      <c r="J41" s="106">
        <f t="shared" si="18"/>
        <v>3.8760894745442183E-3</v>
      </c>
      <c r="K41" s="106">
        <f t="shared" si="18"/>
        <v>3.9756834057064552E-3</v>
      </c>
      <c r="L41" s="106">
        <f t="shared" si="18"/>
        <v>4.0974669578791399E-3</v>
      </c>
      <c r="M41" s="106">
        <f t="shared" si="18"/>
        <v>4.2136602342894118E-3</v>
      </c>
      <c r="N41" s="106">
        <f t="shared" si="18"/>
        <v>4.3669320853671348E-3</v>
      </c>
      <c r="O41" s="134">
        <f t="shared" si="18"/>
        <v>3.3181746630462096E-3</v>
      </c>
    </row>
    <row r="42" spans="1:15" ht="13.2">
      <c r="A42" s="137" t="s">
        <v>35</v>
      </c>
      <c r="B42" s="136">
        <f t="shared" ref="B42:O42" si="19">(B5+B6+B8+B10+B13)/B15</f>
        <v>8.7712726151272461E-3</v>
      </c>
      <c r="C42" s="136">
        <f t="shared" si="19"/>
        <v>8.6099741700775313E-3</v>
      </c>
      <c r="D42" s="136">
        <f t="shared" si="19"/>
        <v>4.3333833059838378E-3</v>
      </c>
      <c r="E42" s="136">
        <f t="shared" si="19"/>
        <v>3.334832884407204E-3</v>
      </c>
      <c r="F42" s="136">
        <f t="shared" si="19"/>
        <v>3.7143025698968338E-3</v>
      </c>
      <c r="G42" s="136">
        <f t="shared" si="19"/>
        <v>8.4914930562661542E-3</v>
      </c>
      <c r="H42" s="136">
        <f t="shared" si="19"/>
        <v>8.1261653876291123E-3</v>
      </c>
      <c r="I42" s="136">
        <f t="shared" si="19"/>
        <v>9.0338524771550553E-3</v>
      </c>
      <c r="J42" s="136">
        <f t="shared" si="19"/>
        <v>9.1423391580515521E-3</v>
      </c>
      <c r="K42" s="136">
        <f t="shared" si="19"/>
        <v>9.0144364237617486E-3</v>
      </c>
      <c r="L42" s="136">
        <f t="shared" si="19"/>
        <v>9.9349448302011867E-3</v>
      </c>
      <c r="M42" s="136">
        <f t="shared" si="19"/>
        <v>1.0265062578582158E-2</v>
      </c>
      <c r="N42" s="136">
        <f t="shared" si="19"/>
        <v>9.6628001488278537E-3</v>
      </c>
      <c r="O42" s="138">
        <f t="shared" si="19"/>
        <v>8.1442063435891825E-3</v>
      </c>
    </row>
    <row r="43" spans="1:15" ht="13.8" thickBot="1">
      <c r="A43" s="150" t="s">
        <v>33</v>
      </c>
      <c r="B43" s="148">
        <f t="shared" ref="B43:O43" si="20">B27/B28</f>
        <v>1.2774211852149079E-2</v>
      </c>
      <c r="C43" s="148">
        <f t="shared" si="20"/>
        <v>1.1047966856099482E-2</v>
      </c>
      <c r="D43" s="148">
        <f t="shared" si="20"/>
        <v>8.5348956292647903E-3</v>
      </c>
      <c r="E43" s="148">
        <f t="shared" si="20"/>
        <v>6.9316345895944452E-3</v>
      </c>
      <c r="F43" s="148">
        <f t="shared" si="20"/>
        <v>7.6565448211910721E-3</v>
      </c>
      <c r="G43" s="148">
        <f t="shared" si="20"/>
        <v>1.399651444046328E-2</v>
      </c>
      <c r="H43" s="148">
        <f t="shared" si="20"/>
        <v>1.2556043686757064E-2</v>
      </c>
      <c r="I43" s="148">
        <f t="shared" si="20"/>
        <v>1.3440562520452497E-2</v>
      </c>
      <c r="J43" s="148">
        <f t="shared" si="20"/>
        <v>1.3732846047826385E-2</v>
      </c>
      <c r="K43" s="148">
        <f t="shared" si="20"/>
        <v>1.4219062426011207E-2</v>
      </c>
      <c r="L43" s="148">
        <f t="shared" si="20"/>
        <v>1.530042030325595E-2</v>
      </c>
      <c r="M43" s="148">
        <f t="shared" si="20"/>
        <v>1.4277218101351609E-2</v>
      </c>
      <c r="N43" s="148">
        <f t="shared" si="20"/>
        <v>1.3276461141551309E-2</v>
      </c>
      <c r="O43" s="149">
        <f t="shared" si="20"/>
        <v>1.1712992129370423E-2</v>
      </c>
    </row>
    <row r="44" spans="1:15" s="77" customFormat="1" ht="16.2" thickBot="1">
      <c r="A44" s="102" t="s">
        <v>20</v>
      </c>
      <c r="B44" s="569" t="s">
        <v>21</v>
      </c>
      <c r="C44" s="569"/>
      <c r="D44" s="569"/>
      <c r="E44" s="569"/>
      <c r="F44" s="569"/>
      <c r="G44" s="569"/>
      <c r="H44" s="569"/>
      <c r="I44" s="569"/>
      <c r="J44" s="569"/>
      <c r="K44" s="569"/>
      <c r="L44" s="569"/>
      <c r="M44" s="569"/>
      <c r="N44" s="569"/>
      <c r="O44" s="570"/>
    </row>
    <row r="45" spans="1:15">
      <c r="A45" s="66" t="s">
        <v>8</v>
      </c>
      <c r="B45" s="16"/>
      <c r="C45" s="16"/>
      <c r="D45" s="16"/>
      <c r="E45" s="16"/>
      <c r="F45" s="16"/>
      <c r="G45" s="60"/>
      <c r="H45" s="16"/>
      <c r="I45" s="13"/>
      <c r="J45" s="13">
        <f>(J18/I18)-1</f>
        <v>0.11620313292986628</v>
      </c>
      <c r="K45" s="13">
        <f>(K18/J18)-1</f>
        <v>8.3210951291975865E-2</v>
      </c>
      <c r="L45" s="13">
        <f t="shared" ref="L45:O46" si="21">(L18/K18)-1</f>
        <v>5.1925364573559785E-2</v>
      </c>
      <c r="M45" s="13">
        <f t="shared" si="21"/>
        <v>0.10491308850183789</v>
      </c>
      <c r="N45" s="13">
        <f t="shared" si="21"/>
        <v>-0.11739797828043796</v>
      </c>
      <c r="O45" s="29">
        <f t="shared" si="21"/>
        <v>2.0048979832121283E-4</v>
      </c>
    </row>
    <row r="46" spans="1:15" s="82" customFormat="1" ht="13.2">
      <c r="A46" s="95" t="s">
        <v>1</v>
      </c>
      <c r="B46" s="78"/>
      <c r="C46" s="79">
        <f>(C19/B19)^(1/5)-1</f>
        <v>3.636965510750656E-2</v>
      </c>
      <c r="D46" s="79">
        <f>(D19/C19)^(1/6)-1</f>
        <v>-0.20922695597624597</v>
      </c>
      <c r="E46" s="79">
        <f>(E19/D19)-1</f>
        <v>-7.3334435764368378E-3</v>
      </c>
      <c r="F46" s="79">
        <f>(F19/E19)-1</f>
        <v>7.5782342072057363E-2</v>
      </c>
      <c r="G46" s="96">
        <f>(G19/F19)-1</f>
        <v>1.4664335166027436</v>
      </c>
      <c r="H46" s="79">
        <f>(H19/G19)-1</f>
        <v>6.8436988520041764E-2</v>
      </c>
      <c r="I46" s="79">
        <f>(I19/H19)-1</f>
        <v>-8.4721748489488213E-2</v>
      </c>
      <c r="J46" s="79">
        <f>(J19/I19)-1</f>
        <v>0.11124576403278397</v>
      </c>
      <c r="K46" s="79">
        <f>(K19/J19)-1</f>
        <v>3.4774762667081127E-2</v>
      </c>
      <c r="L46" s="79">
        <f t="shared" si="21"/>
        <v>0.1033057628708185</v>
      </c>
      <c r="M46" s="79">
        <f t="shared" si="21"/>
        <v>-1.3928959649327721E-2</v>
      </c>
      <c r="N46" s="79">
        <f t="shared" si="21"/>
        <v>1.547532229605153E-2</v>
      </c>
      <c r="O46" s="91">
        <f t="shared" si="21"/>
        <v>-0.20481569744034467</v>
      </c>
    </row>
    <row r="47" spans="1:15">
      <c r="A47" s="67" t="s">
        <v>2</v>
      </c>
      <c r="B47" s="16"/>
      <c r="C47" s="13">
        <f>(C20/B20)^(1/5)-1</f>
        <v>-0.21571977993579095</v>
      </c>
      <c r="D47" s="13">
        <f>(D20/C20)^(1/6)-1</f>
        <v>0.16623005002021429</v>
      </c>
      <c r="E47" s="13">
        <f t="shared" ref="E47:O55" si="22">(E20/D20)-1</f>
        <v>-0.25790310933894722</v>
      </c>
      <c r="F47" s="13">
        <f t="shared" si="22"/>
        <v>-6.7256475558064577E-2</v>
      </c>
      <c r="G47" s="15">
        <f t="shared" si="22"/>
        <v>1.2163425861476518</v>
      </c>
      <c r="H47" s="13">
        <f t="shared" si="22"/>
        <v>8.2375610578359959E-2</v>
      </c>
      <c r="I47" s="13">
        <f t="shared" si="22"/>
        <v>-0.1198987720598913</v>
      </c>
      <c r="J47" s="13">
        <f t="shared" si="22"/>
        <v>-2.2592754244025737E-2</v>
      </c>
      <c r="K47" s="13">
        <f t="shared" si="22"/>
        <v>0.26506328497100862</v>
      </c>
      <c r="L47" s="13">
        <f t="shared" si="22"/>
        <v>0.20562711342019946</v>
      </c>
      <c r="M47" s="13">
        <f t="shared" si="22"/>
        <v>-0.26760742442304619</v>
      </c>
      <c r="N47" s="13">
        <f t="shared" si="22"/>
        <v>-0.15037941074980077</v>
      </c>
      <c r="O47" s="29">
        <f t="shared" si="22"/>
        <v>4.0831844458197875E-2</v>
      </c>
    </row>
    <row r="48" spans="1:15">
      <c r="A48" s="67" t="s">
        <v>3</v>
      </c>
      <c r="B48" s="16"/>
      <c r="C48" s="13"/>
      <c r="D48" s="13"/>
      <c r="E48" s="13">
        <f t="shared" si="22"/>
        <v>-0.28581248039094931</v>
      </c>
      <c r="F48" s="13">
        <f t="shared" si="22"/>
        <v>-3.2335583721509242E-2</v>
      </c>
      <c r="G48" s="15">
        <f t="shared" si="22"/>
        <v>1.5774462124927164</v>
      </c>
      <c r="H48" s="13">
        <f t="shared" si="22"/>
        <v>-1.5658839951201431E-2</v>
      </c>
      <c r="I48" s="13">
        <f t="shared" si="22"/>
        <v>0.52301874225581857</v>
      </c>
      <c r="J48" s="13">
        <f t="shared" si="22"/>
        <v>-5.125086775721821E-2</v>
      </c>
      <c r="K48" s="13">
        <f t="shared" si="22"/>
        <v>-3.1123298652260822E-2</v>
      </c>
      <c r="L48" s="13">
        <f t="shared" si="22"/>
        <v>0.28388631148425891</v>
      </c>
      <c r="M48" s="13">
        <f t="shared" si="22"/>
        <v>9.6336950345900618E-2</v>
      </c>
      <c r="N48" s="13">
        <f t="shared" si="22"/>
        <v>-0.17108670173685914</v>
      </c>
      <c r="O48" s="29">
        <f t="shared" si="22"/>
        <v>-9.4155457800182862E-2</v>
      </c>
    </row>
    <row r="49" spans="1:15">
      <c r="A49" s="67" t="s">
        <v>4</v>
      </c>
      <c r="B49" s="16"/>
      <c r="C49" s="13">
        <f>(C22/B22)^(1/5)-1</f>
        <v>5.0884105967806237E-2</v>
      </c>
      <c r="D49" s="13">
        <f>(D22/C22)^(1/6)-1</f>
        <v>0.1029310690260028</v>
      </c>
      <c r="E49" s="13">
        <f t="shared" si="22"/>
        <v>7.2223106029469131E-2</v>
      </c>
      <c r="F49" s="13">
        <f t="shared" si="22"/>
        <v>8.2601708441971455E-2</v>
      </c>
      <c r="G49" s="15">
        <f t="shared" si="22"/>
        <v>4.4303272793642323E-2</v>
      </c>
      <c r="H49" s="13">
        <f t="shared" si="22"/>
        <v>-0.33467192560494696</v>
      </c>
      <c r="I49" s="13">
        <f t="shared" si="22"/>
        <v>0.14839110264624211</v>
      </c>
      <c r="J49" s="13">
        <f t="shared" si="22"/>
        <v>0.18198497581733641</v>
      </c>
      <c r="K49" s="13">
        <f t="shared" si="22"/>
        <v>4.6868416447411132E-2</v>
      </c>
      <c r="L49" s="13">
        <f t="shared" si="22"/>
        <v>-1.2938159742669209E-3</v>
      </c>
      <c r="M49" s="13">
        <f t="shared" si="22"/>
        <v>-0.32070984345277753</v>
      </c>
      <c r="N49" s="13">
        <f t="shared" si="22"/>
        <v>-8.6729472404484698E-2</v>
      </c>
      <c r="O49" s="29">
        <f t="shared" si="22"/>
        <v>2.2193632604611491E-2</v>
      </c>
    </row>
    <row r="50" spans="1:15">
      <c r="A50" s="67" t="s">
        <v>5</v>
      </c>
      <c r="B50" s="16"/>
      <c r="C50" s="13"/>
      <c r="D50" s="13"/>
      <c r="E50" s="13">
        <f t="shared" si="22"/>
        <v>-0.10960036764157077</v>
      </c>
      <c r="F50" s="13">
        <f t="shared" si="22"/>
        <v>6.5385067213836745E-2</v>
      </c>
      <c r="G50" s="15">
        <f t="shared" si="22"/>
        <v>1.4141610644185869</v>
      </c>
      <c r="H50" s="13">
        <f t="shared" si="22"/>
        <v>0.11763257186257814</v>
      </c>
      <c r="I50" s="13">
        <f t="shared" si="22"/>
        <v>-1.8289662581221222E-2</v>
      </c>
      <c r="J50" s="13">
        <f t="shared" si="22"/>
        <v>0.19148307801456288</v>
      </c>
      <c r="K50" s="13">
        <f t="shared" si="22"/>
        <v>-6.3279794302740444E-2</v>
      </c>
      <c r="L50" s="13">
        <f t="shared" si="22"/>
        <v>0.48362886765286328</v>
      </c>
      <c r="M50" s="13">
        <f t="shared" si="22"/>
        <v>-0.30263217983576263</v>
      </c>
      <c r="N50" s="13">
        <f t="shared" si="22"/>
        <v>1.0178763351905484E-2</v>
      </c>
      <c r="O50" s="29">
        <f t="shared" si="22"/>
        <v>3.0305057834746796E-2</v>
      </c>
    </row>
    <row r="51" spans="1:15">
      <c r="A51" s="67" t="s">
        <v>6</v>
      </c>
      <c r="B51" s="16"/>
      <c r="C51" s="13">
        <f>(C24/B24)^(1/5)-1</f>
        <v>-0.10977864163391327</v>
      </c>
      <c r="D51" s="13">
        <f>(D24/C24)^(1/6)-1</f>
        <v>-0.40573669313653904</v>
      </c>
      <c r="E51" s="13">
        <f t="shared" si="22"/>
        <v>0.7937788834717594</v>
      </c>
      <c r="F51" s="13">
        <f t="shared" si="22"/>
        <v>1.1931960840924929</v>
      </c>
      <c r="G51" s="15">
        <f t="shared" si="22"/>
        <v>39.621754521795459</v>
      </c>
      <c r="H51" s="13">
        <f t="shared" si="22"/>
        <v>0.1863454370794515</v>
      </c>
      <c r="I51" s="13">
        <f t="shared" si="22"/>
        <v>7.8957165363235937E-4</v>
      </c>
      <c r="J51" s="13">
        <f t="shared" si="22"/>
        <v>4.5219356833617885E-2</v>
      </c>
      <c r="K51" s="13">
        <f t="shared" si="22"/>
        <v>-5.7256228649511076E-2</v>
      </c>
      <c r="L51" s="13">
        <f t="shared" si="22"/>
        <v>1.5350150090484238E-2</v>
      </c>
      <c r="M51" s="13">
        <f t="shared" si="22"/>
        <v>9.4975610329696369E-2</v>
      </c>
      <c r="N51" s="13">
        <f t="shared" si="22"/>
        <v>6.0131391743796003E-2</v>
      </c>
      <c r="O51" s="29">
        <f t="shared" si="22"/>
        <v>5.2393195108779489E-2</v>
      </c>
    </row>
    <row r="52" spans="1:15">
      <c r="A52" s="67" t="s">
        <v>9</v>
      </c>
      <c r="B52" s="16"/>
      <c r="C52" s="13"/>
      <c r="D52" s="13"/>
      <c r="E52" s="13"/>
      <c r="F52" s="13"/>
      <c r="G52" s="15"/>
      <c r="H52" s="13"/>
      <c r="I52" s="13"/>
      <c r="J52" s="13">
        <f t="shared" si="22"/>
        <v>1.0916377026206181E-2</v>
      </c>
      <c r="K52" s="13">
        <f t="shared" si="22"/>
        <v>-4.6100382298795428E-2</v>
      </c>
      <c r="L52" s="13">
        <f t="shared" si="22"/>
        <v>3.1770996117462813E-2</v>
      </c>
      <c r="M52" s="13">
        <f t="shared" si="22"/>
        <v>0.13725116489445011</v>
      </c>
      <c r="N52" s="13">
        <f t="shared" si="22"/>
        <v>0.13773294059457641</v>
      </c>
      <c r="O52" s="29">
        <f t="shared" si="22"/>
        <v>6.1109282784273855E-2</v>
      </c>
    </row>
    <row r="53" spans="1:15">
      <c r="A53" s="67" t="s">
        <v>7</v>
      </c>
      <c r="B53" s="16"/>
      <c r="C53" s="13">
        <f>(C26/B26)^(1/5)-1</f>
        <v>-0.14404269791873614</v>
      </c>
      <c r="D53" s="13">
        <f>(D26/C26)^(1/6)-1</f>
        <v>-1.2394015843841921E-2</v>
      </c>
      <c r="E53" s="13">
        <f t="shared" si="22"/>
        <v>-0.2020769820177537</v>
      </c>
      <c r="F53" s="13">
        <f t="shared" si="22"/>
        <v>0.12982684336752159</v>
      </c>
      <c r="G53" s="15">
        <f t="shared" si="22"/>
        <v>0.4863836080705044</v>
      </c>
      <c r="H53" s="13">
        <f t="shared" si="22"/>
        <v>-8.2012627963266471E-2</v>
      </c>
      <c r="I53" s="13">
        <f t="shared" si="22"/>
        <v>-0.18909270033077286</v>
      </c>
      <c r="J53" s="13">
        <f t="shared" si="22"/>
        <v>5.3994982041503548E-2</v>
      </c>
      <c r="K53" s="13">
        <f t="shared" si="22"/>
        <v>-4.9323946881691394E-2</v>
      </c>
      <c r="L53" s="13">
        <f t="shared" si="22"/>
        <v>-0.14756418273770222</v>
      </c>
      <c r="M53" s="13">
        <f t="shared" si="22"/>
        <v>-0.21019994684937182</v>
      </c>
      <c r="N53" s="13">
        <f t="shared" si="22"/>
        <v>-0.12385336421090154</v>
      </c>
      <c r="O53" s="29">
        <f t="shared" si="22"/>
        <v>0.21632430154373039</v>
      </c>
    </row>
    <row r="54" spans="1:15" ht="13.2">
      <c r="A54" s="95" t="s">
        <v>10</v>
      </c>
      <c r="B54" s="80"/>
      <c r="C54" s="81">
        <f>(C27/B27)^(1/5)-1</f>
        <v>-2.6635327387908636E-2</v>
      </c>
      <c r="D54" s="81">
        <f>(D27/C27)^(1/6)-1</f>
        <v>-1.6247006409289999E-2</v>
      </c>
      <c r="E54" s="81">
        <f t="shared" si="22"/>
        <v>-0.10898084990851686</v>
      </c>
      <c r="F54" s="81">
        <f t="shared" si="22"/>
        <v>4.318884104479781E-2</v>
      </c>
      <c r="G54" s="97">
        <f t="shared" si="22"/>
        <v>0.83377917776428934</v>
      </c>
      <c r="H54" s="81">
        <f t="shared" si="22"/>
        <v>-3.8586666548444781E-2</v>
      </c>
      <c r="I54" s="81">
        <f t="shared" si="22"/>
        <v>7.5190902723974995E-2</v>
      </c>
      <c r="J54" s="81">
        <f t="shared" si="22"/>
        <v>5.4739445390550534E-2</v>
      </c>
      <c r="K54" s="81">
        <f t="shared" si="22"/>
        <v>4.4571658030789996E-2</v>
      </c>
      <c r="L54" s="81">
        <f t="shared" si="22"/>
        <v>0.15192610336094359</v>
      </c>
      <c r="M54" s="81">
        <f t="shared" si="22"/>
        <v>-0.10524448562166455</v>
      </c>
      <c r="N54" s="81">
        <f t="shared" si="22"/>
        <v>-8.8847262376782754E-2</v>
      </c>
      <c r="O54" s="92">
        <f t="shared" si="22"/>
        <v>-7.6726190712177011E-2</v>
      </c>
    </row>
    <row r="55" spans="1:15" ht="13.8" thickBot="1">
      <c r="A55" s="357" t="s">
        <v>0</v>
      </c>
      <c r="B55" s="358"/>
      <c r="C55" s="148">
        <f>(C28/B28)^(1/5)-1</f>
        <v>2.0420117603745513E-3</v>
      </c>
      <c r="D55" s="148">
        <f>(D28/C28)^(1/6)-1</f>
        <v>2.6991285176556801E-2</v>
      </c>
      <c r="E55" s="148">
        <f t="shared" si="22"/>
        <v>9.7108532109157819E-2</v>
      </c>
      <c r="F55" s="148">
        <f t="shared" si="22"/>
        <v>-5.5578720828256323E-2</v>
      </c>
      <c r="G55" s="361">
        <f t="shared" si="22"/>
        <v>3.1363541575040177E-3</v>
      </c>
      <c r="H55" s="148">
        <f t="shared" si="22"/>
        <v>7.1709842735034224E-2</v>
      </c>
      <c r="I55" s="148">
        <f t="shared" si="22"/>
        <v>4.4329562592957394E-3</v>
      </c>
      <c r="J55" s="148">
        <f t="shared" si="22"/>
        <v>3.2290860116566122E-2</v>
      </c>
      <c r="K55" s="148">
        <f t="shared" si="22"/>
        <v>8.8528579365476645E-3</v>
      </c>
      <c r="L55" s="148">
        <f t="shared" si="22"/>
        <v>7.0513675389398012E-2</v>
      </c>
      <c r="M55" s="148">
        <f t="shared" si="22"/>
        <v>-4.112024195046271E-2</v>
      </c>
      <c r="N55" s="148">
        <f t="shared" si="22"/>
        <v>-2.0166125596760787E-2</v>
      </c>
      <c r="O55" s="149">
        <f t="shared" si="22"/>
        <v>4.6513881050536998E-2</v>
      </c>
    </row>
  </sheetData>
  <mergeCells count="6">
    <mergeCell ref="B44:O44"/>
    <mergeCell ref="A3:A4"/>
    <mergeCell ref="B3:O3"/>
    <mergeCell ref="A16:A17"/>
    <mergeCell ref="B16:O16"/>
    <mergeCell ref="B29:O29"/>
  </mergeCells>
  <pageMargins left="0.511811024" right="0.511811024" top="0.78740157499999996" bottom="0.78740157499999996" header="0.31496062000000002" footer="0.31496062000000002"/>
  <legacyDrawing r:id="rId1"/>
  <controls>
    <control shapeId="2076" r:id="rId2" name="Control 28"/>
    <control shapeId="2075" r:id="rId3" name="Control 27"/>
    <control shapeId="2073" r:id="rId4" name="Control 25"/>
    <control shapeId="2072" r:id="rId5" name="Control 24"/>
    <control shapeId="2069" r:id="rId6" name="Control 21"/>
    <control shapeId="2068" r:id="rId7" name="Control 20"/>
    <control shapeId="2060" r:id="rId8" name="Control 12"/>
    <control shapeId="2059" r:id="rId9" name="Control 11"/>
    <control shapeId="2057" r:id="rId10" name="Control 9"/>
    <control shapeId="2056" r:id="rId11" name="Control 8"/>
    <control shapeId="2051" r:id="rId12" name="Control 3"/>
    <control shapeId="2050" r:id="rId13" name="Control 2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3"/>
  <dimension ref="A1:O55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66" sqref="A66"/>
    </sheetView>
  </sheetViews>
  <sheetFormatPr defaultColWidth="9.109375" defaultRowHeight="12"/>
  <cols>
    <col min="1" max="1" width="18.88671875" style="5" customWidth="1"/>
    <col min="2" max="2" width="13.88671875" style="5" customWidth="1"/>
    <col min="3" max="3" width="14.5546875" style="5" bestFit="1" customWidth="1"/>
    <col min="4" max="6" width="15.5546875" style="5" bestFit="1" customWidth="1"/>
    <col min="7" max="7" width="12" style="5" customWidth="1"/>
    <col min="8" max="15" width="12" style="5" bestFit="1" customWidth="1"/>
    <col min="16" max="16384" width="9.109375" style="5"/>
  </cols>
  <sheetData>
    <row r="1" spans="1:15" ht="13.8" thickBot="1">
      <c r="A1" s="1" t="s">
        <v>386</v>
      </c>
    </row>
    <row r="2" spans="1:15" s="77" customFormat="1" ht="16.2" thickBot="1">
      <c r="A2" s="85" t="s">
        <v>14</v>
      </c>
      <c r="B2" s="86">
        <v>1985</v>
      </c>
      <c r="C2" s="87">
        <v>1990</v>
      </c>
      <c r="D2" s="87">
        <v>1996</v>
      </c>
      <c r="E2" s="87">
        <v>1997</v>
      </c>
      <c r="F2" s="87">
        <f>E2+1</f>
        <v>1998</v>
      </c>
      <c r="G2" s="87">
        <f t="shared" ref="G2:O2" si="0">F2+1</f>
        <v>1999</v>
      </c>
      <c r="H2" s="87">
        <f t="shared" si="0"/>
        <v>2000</v>
      </c>
      <c r="I2" s="87">
        <f t="shared" si="0"/>
        <v>2001</v>
      </c>
      <c r="J2" s="87">
        <f t="shared" si="0"/>
        <v>2002</v>
      </c>
      <c r="K2" s="87">
        <f t="shared" si="0"/>
        <v>2003</v>
      </c>
      <c r="L2" s="87">
        <f t="shared" si="0"/>
        <v>2004</v>
      </c>
      <c r="M2" s="87">
        <f t="shared" si="0"/>
        <v>2005</v>
      </c>
      <c r="N2" s="87">
        <f t="shared" si="0"/>
        <v>2006</v>
      </c>
      <c r="O2" s="87">
        <f t="shared" si="0"/>
        <v>2007</v>
      </c>
    </row>
    <row r="3" spans="1:15" ht="15.6">
      <c r="A3" s="580" t="s">
        <v>11</v>
      </c>
      <c r="B3" s="582" t="s">
        <v>32</v>
      </c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2"/>
    </row>
    <row r="4" spans="1:15" s="4" customFormat="1" ht="12.6" thickBot="1">
      <c r="A4" s="581"/>
      <c r="B4" s="53" t="s">
        <v>15</v>
      </c>
      <c r="C4" s="54" t="s">
        <v>16</v>
      </c>
      <c r="D4" s="54" t="s">
        <v>17</v>
      </c>
      <c r="E4" s="54" t="s">
        <v>17</v>
      </c>
      <c r="F4" s="54" t="s">
        <v>17</v>
      </c>
      <c r="G4" s="55" t="s">
        <v>18</v>
      </c>
      <c r="H4" s="55" t="s">
        <v>18</v>
      </c>
      <c r="I4" s="55" t="s">
        <v>18</v>
      </c>
      <c r="J4" s="55" t="s">
        <v>18</v>
      </c>
      <c r="K4" s="55" t="s">
        <v>18</v>
      </c>
      <c r="L4" s="55" t="s">
        <v>18</v>
      </c>
      <c r="M4" s="55" t="s">
        <v>18</v>
      </c>
      <c r="N4" s="55" t="s">
        <v>18</v>
      </c>
      <c r="O4" s="56" t="s">
        <v>18</v>
      </c>
    </row>
    <row r="5" spans="1:15">
      <c r="A5" s="50" t="s">
        <v>8</v>
      </c>
      <c r="B5" s="18">
        <v>0</v>
      </c>
      <c r="C5" s="18">
        <v>0</v>
      </c>
      <c r="D5" s="18">
        <v>0</v>
      </c>
      <c r="E5" s="18">
        <v>0</v>
      </c>
      <c r="F5" s="18">
        <v>0</v>
      </c>
      <c r="G5" s="18">
        <v>0</v>
      </c>
      <c r="H5" s="18">
        <v>0</v>
      </c>
      <c r="I5" s="18">
        <v>15317.156999999999</v>
      </c>
      <c r="J5" s="18">
        <v>16670.473999999998</v>
      </c>
      <c r="K5" s="18">
        <v>18708.813999999998</v>
      </c>
      <c r="L5" s="18">
        <v>21827.741000000002</v>
      </c>
      <c r="M5" s="18">
        <v>24516.596000000001</v>
      </c>
      <c r="N5" s="18">
        <v>24215.629000000001</v>
      </c>
      <c r="O5" s="38">
        <v>27180.252</v>
      </c>
    </row>
    <row r="6" spans="1:15" s="83" customFormat="1" ht="13.2">
      <c r="A6" s="88" t="s">
        <v>1</v>
      </c>
      <c r="B6" s="80">
        <v>542106.36566502601</v>
      </c>
      <c r="C6" s="80">
        <v>13580716.149660399</v>
      </c>
      <c r="D6" s="80">
        <v>333080225.54382497</v>
      </c>
      <c r="E6" s="80">
        <v>354364476.86341298</v>
      </c>
      <c r="F6" s="80">
        <v>373168743.80459201</v>
      </c>
      <c r="G6" s="80">
        <v>376368.12199999997</v>
      </c>
      <c r="H6" s="80">
        <v>400141.25900000002</v>
      </c>
      <c r="I6" s="80">
        <v>413373.70799999998</v>
      </c>
      <c r="J6" s="80">
        <v>453680.92499999999</v>
      </c>
      <c r="K6" s="80">
        <v>506260.78899999999</v>
      </c>
      <c r="L6" s="80">
        <v>550131.96200000006</v>
      </c>
      <c r="M6" s="80">
        <v>608451.94499999995</v>
      </c>
      <c r="N6" s="80">
        <v>659514.74600000004</v>
      </c>
      <c r="O6" s="89">
        <v>736300.946</v>
      </c>
    </row>
    <row r="7" spans="1:15">
      <c r="A7" s="51" t="s">
        <v>2</v>
      </c>
      <c r="B7" s="2">
        <v>141500.305637429</v>
      </c>
      <c r="C7" s="2">
        <v>3462623.5054990202</v>
      </c>
      <c r="D7" s="2">
        <v>99336808.823567897</v>
      </c>
      <c r="E7" s="2">
        <v>103871596.914139</v>
      </c>
      <c r="F7" s="2">
        <v>111706219.154415</v>
      </c>
      <c r="G7" s="2">
        <v>84396.335000000006</v>
      </c>
      <c r="H7" s="2">
        <v>89453.782999999996</v>
      </c>
      <c r="I7" s="2">
        <v>98620.263000000006</v>
      </c>
      <c r="J7" s="2">
        <v>115053.553</v>
      </c>
      <c r="K7" s="2">
        <v>133813.815</v>
      </c>
      <c r="L7" s="2">
        <v>140636.21900000001</v>
      </c>
      <c r="M7" s="2">
        <v>145940.285</v>
      </c>
      <c r="N7" s="2">
        <v>159066.29199999999</v>
      </c>
      <c r="O7" s="19">
        <v>178673.35699999999</v>
      </c>
    </row>
    <row r="8" spans="1:15">
      <c r="A8" s="51" t="s">
        <v>3</v>
      </c>
      <c r="B8" s="2">
        <v>0</v>
      </c>
      <c r="C8" s="2">
        <v>0</v>
      </c>
      <c r="D8" s="2">
        <v>37024701.074569397</v>
      </c>
      <c r="E8" s="2">
        <v>37539928.521918103</v>
      </c>
      <c r="F8" s="2">
        <v>40613421.156934403</v>
      </c>
      <c r="G8" s="2">
        <v>24267.78</v>
      </c>
      <c r="H8" s="2">
        <v>24353.074000000001</v>
      </c>
      <c r="I8" s="2">
        <v>33586.317000000003</v>
      </c>
      <c r="J8" s="2">
        <v>36061.911</v>
      </c>
      <c r="K8" s="2">
        <v>40675.747000000003</v>
      </c>
      <c r="L8" s="2">
        <v>48533.224000000002</v>
      </c>
      <c r="M8" s="2">
        <v>57941.824999999997</v>
      </c>
      <c r="N8" s="2">
        <v>56278.472999999998</v>
      </c>
      <c r="O8" s="19">
        <v>60457.277999999998</v>
      </c>
    </row>
    <row r="9" spans="1:15">
      <c r="A9" s="51" t="s">
        <v>4</v>
      </c>
      <c r="B9" s="2">
        <v>180660.90746246401</v>
      </c>
      <c r="C9" s="2">
        <v>4437108.9440030903</v>
      </c>
      <c r="D9" s="2">
        <v>133283489.753424</v>
      </c>
      <c r="E9" s="2">
        <v>137360605.626775</v>
      </c>
      <c r="F9" s="2">
        <v>143535636.90129399</v>
      </c>
      <c r="G9" s="2">
        <v>137011.30300000001</v>
      </c>
      <c r="H9" s="2">
        <v>112852.576</v>
      </c>
      <c r="I9" s="2">
        <v>130876.474</v>
      </c>
      <c r="J9" s="2">
        <v>155045.10500000001</v>
      </c>
      <c r="K9" s="2">
        <v>181195.47899999999</v>
      </c>
      <c r="L9" s="2">
        <v>193923.80100000001</v>
      </c>
      <c r="M9" s="2">
        <v>197837.837</v>
      </c>
      <c r="N9" s="2">
        <v>210333.29399999999</v>
      </c>
      <c r="O9" s="19">
        <v>241295.77600000001</v>
      </c>
    </row>
    <row r="10" spans="1:15">
      <c r="A10" s="51" t="s">
        <v>5</v>
      </c>
      <c r="B10" s="2">
        <v>0</v>
      </c>
      <c r="C10" s="2">
        <v>0</v>
      </c>
      <c r="D10" s="2">
        <v>15608510.168050401</v>
      </c>
      <c r="E10" s="2">
        <v>17018822.088003099</v>
      </c>
      <c r="F10" s="2">
        <v>19963620.747861098</v>
      </c>
      <c r="G10" s="2">
        <v>26156.567999999999</v>
      </c>
      <c r="H10" s="2">
        <v>31551.988000000001</v>
      </c>
      <c r="I10" s="2">
        <v>15129.834000000001</v>
      </c>
      <c r="J10" s="2">
        <v>16822.473999999998</v>
      </c>
      <c r="K10" s="2">
        <v>18258.951000000001</v>
      </c>
      <c r="L10" s="2">
        <v>19040.518</v>
      </c>
      <c r="M10" s="2">
        <v>20447.583999999999</v>
      </c>
      <c r="N10" s="2">
        <v>23237.973999999998</v>
      </c>
      <c r="O10" s="19">
        <v>28595.329000000002</v>
      </c>
    </row>
    <row r="11" spans="1:15">
      <c r="A11" s="51" t="s">
        <v>6</v>
      </c>
      <c r="B11" s="2">
        <v>42178.264478102399</v>
      </c>
      <c r="C11" s="2">
        <v>901450.55780799396</v>
      </c>
      <c r="D11" s="2">
        <v>25112824.860358398</v>
      </c>
      <c r="E11" s="2">
        <v>26512063.428336099</v>
      </c>
      <c r="F11" s="2">
        <v>27384307.3212942</v>
      </c>
      <c r="G11" s="2">
        <v>16848.404999999999</v>
      </c>
      <c r="H11" s="2">
        <v>18543.989000000001</v>
      </c>
      <c r="I11" s="2">
        <v>20462.915000000001</v>
      </c>
      <c r="J11" s="2">
        <v>24286.224999999999</v>
      </c>
      <c r="K11" s="2">
        <v>27680.739000000001</v>
      </c>
      <c r="L11" s="2">
        <v>30017.267</v>
      </c>
      <c r="M11" s="2">
        <v>34203.936000000002</v>
      </c>
      <c r="N11" s="2">
        <v>37102.934000000001</v>
      </c>
      <c r="O11" s="19">
        <v>44564.578000000001</v>
      </c>
    </row>
    <row r="12" spans="1:15">
      <c r="A12" s="51" t="s">
        <v>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4695.3419999999996</v>
      </c>
      <c r="J12" s="2">
        <v>5948.4219999999996</v>
      </c>
      <c r="K12" s="2">
        <v>7459.1890000000003</v>
      </c>
      <c r="L12" s="2">
        <v>8491.6029999999992</v>
      </c>
      <c r="M12" s="2">
        <v>10013.637000000001</v>
      </c>
      <c r="N12" s="2">
        <v>10701.57</v>
      </c>
      <c r="O12" s="19">
        <v>12994.159</v>
      </c>
    </row>
    <row r="13" spans="1:15">
      <c r="A13" s="51" t="s">
        <v>7</v>
      </c>
      <c r="B13" s="2">
        <v>79479.673380923399</v>
      </c>
      <c r="C13" s="2">
        <v>1721165.82321649</v>
      </c>
      <c r="D13" s="2">
        <v>44566723.601381503</v>
      </c>
      <c r="E13" s="2">
        <v>45321658.790197998</v>
      </c>
      <c r="F13" s="2">
        <v>47514625.903841697</v>
      </c>
      <c r="G13" s="2">
        <v>29415.462</v>
      </c>
      <c r="H13" s="2">
        <v>32414.994999999999</v>
      </c>
      <c r="I13" s="2">
        <v>35147.78</v>
      </c>
      <c r="J13" s="2">
        <v>40873.199000000001</v>
      </c>
      <c r="K13" s="2">
        <v>45340.445</v>
      </c>
      <c r="L13" s="2">
        <v>47851.622000000003</v>
      </c>
      <c r="M13" s="2">
        <v>56296.087</v>
      </c>
      <c r="N13" s="2">
        <v>58266.686000000002</v>
      </c>
      <c r="O13" s="19">
        <v>65614.883000000002</v>
      </c>
    </row>
    <row r="14" spans="1:15">
      <c r="A14" s="51" t="s">
        <v>10</v>
      </c>
      <c r="B14" s="2">
        <f>SUM(B5:B13)</f>
        <v>985925.51662394474</v>
      </c>
      <c r="C14" s="2">
        <f>SUM(C5:C13)</f>
        <v>24103064.980186995</v>
      </c>
      <c r="D14" s="2">
        <f t="shared" ref="D14:O14" si="1">SUM(D5:D13)</f>
        <v>688013283.8251766</v>
      </c>
      <c r="E14" s="2">
        <f t="shared" si="1"/>
        <v>721989152.23278224</v>
      </c>
      <c r="F14" s="2">
        <f t="shared" si="1"/>
        <v>763886574.99023247</v>
      </c>
      <c r="G14" s="2">
        <f t="shared" si="1"/>
        <v>694463.97500000009</v>
      </c>
      <c r="H14" s="2">
        <f t="shared" si="1"/>
        <v>709311.66399999999</v>
      </c>
      <c r="I14" s="2">
        <f t="shared" si="1"/>
        <v>767209.79000000015</v>
      </c>
      <c r="J14" s="2">
        <f t="shared" si="1"/>
        <v>864442.28799999994</v>
      </c>
      <c r="K14" s="2">
        <f t="shared" si="1"/>
        <v>979393.96799999999</v>
      </c>
      <c r="L14" s="2">
        <f t="shared" si="1"/>
        <v>1060453.9570000002</v>
      </c>
      <c r="M14" s="2">
        <f t="shared" si="1"/>
        <v>1155649.7320000001</v>
      </c>
      <c r="N14" s="2">
        <f t="shared" si="1"/>
        <v>1238717.5979999998</v>
      </c>
      <c r="O14" s="19">
        <f t="shared" si="1"/>
        <v>1395676.5579999997</v>
      </c>
    </row>
    <row r="15" spans="1:15" ht="12.6" thickBot="1">
      <c r="A15" s="52" t="s">
        <v>0</v>
      </c>
      <c r="B15" s="20">
        <v>41674618.377935499</v>
      </c>
      <c r="C15" s="20">
        <v>1086993791.56165</v>
      </c>
      <c r="D15" s="20">
        <v>32960683334.215099</v>
      </c>
      <c r="E15" s="20">
        <v>36025351336.720901</v>
      </c>
      <c r="F15" s="20">
        <v>38432102500.533997</v>
      </c>
      <c r="G15" s="20">
        <v>41947394.141999997</v>
      </c>
      <c r="H15" s="20">
        <v>44456318.986000001</v>
      </c>
      <c r="I15" s="20">
        <v>49132381.941</v>
      </c>
      <c r="J15" s="20">
        <v>57023737.142999999</v>
      </c>
      <c r="K15" s="20">
        <v>64204792.6709999</v>
      </c>
      <c r="L15" s="20">
        <v>69357985.5019999</v>
      </c>
      <c r="M15" s="20">
        <v>77508541.671999902</v>
      </c>
      <c r="N15" s="20">
        <v>84888041.982999906</v>
      </c>
      <c r="O15" s="21">
        <v>97690849.6489999</v>
      </c>
    </row>
    <row r="16" spans="1:15" s="61" customFormat="1" ht="15.6">
      <c r="A16" s="585" t="s">
        <v>13</v>
      </c>
      <c r="B16" s="587" t="s">
        <v>26</v>
      </c>
      <c r="C16" s="588"/>
      <c r="D16" s="588"/>
      <c r="E16" s="588"/>
      <c r="F16" s="588"/>
      <c r="G16" s="588"/>
      <c r="H16" s="588"/>
      <c r="I16" s="588"/>
      <c r="J16" s="588"/>
      <c r="K16" s="588"/>
      <c r="L16" s="588"/>
      <c r="M16" s="588"/>
      <c r="N16" s="588"/>
      <c r="O16" s="589"/>
    </row>
    <row r="17" spans="1:15" s="61" customFormat="1" ht="12.6" thickBot="1">
      <c r="A17" s="586"/>
      <c r="B17" s="123">
        <v>1.4338470207144201</v>
      </c>
      <c r="C17" s="124">
        <v>6.0204578543923179E-2</v>
      </c>
      <c r="D17" s="124">
        <v>2.2837493298176301E-3</v>
      </c>
      <c r="E17" s="124">
        <v>2.1599283235089299E-3</v>
      </c>
      <c r="F17" s="124">
        <v>2.0528170087437399E-3</v>
      </c>
      <c r="G17" s="125">
        <v>1.9031570984881954</v>
      </c>
      <c r="H17" s="125">
        <v>1.8560441533809182</v>
      </c>
      <c r="I17" s="125">
        <v>1.7049293277429698</v>
      </c>
      <c r="J17" s="125">
        <v>1.5038677764129724</v>
      </c>
      <c r="K17" s="125">
        <v>1.3336037224584019</v>
      </c>
      <c r="L17" s="125">
        <v>1.2861485986027348</v>
      </c>
      <c r="M17" s="125">
        <v>1.1536417718763257</v>
      </c>
      <c r="N17" s="125">
        <v>1.0854658837956592</v>
      </c>
      <c r="O17" s="126">
        <v>1</v>
      </c>
    </row>
    <row r="18" spans="1:15">
      <c r="A18" s="47" t="s">
        <v>8</v>
      </c>
      <c r="B18" s="18">
        <f t="shared" ref="B18:O18" si="2">B5*B$17</f>
        <v>0</v>
      </c>
      <c r="C18" s="18">
        <f t="shared" si="2"/>
        <v>0</v>
      </c>
      <c r="D18" s="18">
        <f t="shared" si="2"/>
        <v>0</v>
      </c>
      <c r="E18" s="18">
        <f t="shared" si="2"/>
        <v>0</v>
      </c>
      <c r="F18" s="18">
        <f t="shared" si="2"/>
        <v>0</v>
      </c>
      <c r="G18" s="18">
        <f t="shared" si="2"/>
        <v>0</v>
      </c>
      <c r="H18" s="18">
        <f t="shared" si="2"/>
        <v>0</v>
      </c>
      <c r="I18" s="18">
        <f t="shared" si="2"/>
        <v>26114.670186943524</v>
      </c>
      <c r="J18" s="18">
        <f t="shared" si="2"/>
        <v>25070.188666130267</v>
      </c>
      <c r="K18" s="18">
        <f t="shared" si="2"/>
        <v>24950.14399318186</v>
      </c>
      <c r="L18" s="18">
        <f t="shared" si="2"/>
        <v>28073.718497813457</v>
      </c>
      <c r="M18" s="18">
        <f t="shared" si="2"/>
        <v>28283.369249816038</v>
      </c>
      <c r="N18" s="18">
        <f t="shared" si="2"/>
        <v>26285.239134152798</v>
      </c>
      <c r="O18" s="18">
        <f t="shared" si="2"/>
        <v>27180.252</v>
      </c>
    </row>
    <row r="19" spans="1:15" s="83" customFormat="1" ht="13.2">
      <c r="A19" s="73" t="s">
        <v>1</v>
      </c>
      <c r="B19" s="80">
        <f t="shared" ref="B19:O19" si="3">B6*B$17</f>
        <v>777297.59731911949</v>
      </c>
      <c r="C19" s="80">
        <f t="shared" si="3"/>
        <v>817621.29211495549</v>
      </c>
      <c r="D19" s="80">
        <f t="shared" si="3"/>
        <v>760671.74186121533</v>
      </c>
      <c r="E19" s="80">
        <f t="shared" si="3"/>
        <v>765401.87042271055</v>
      </c>
      <c r="F19" s="80">
        <f t="shared" si="3"/>
        <v>766047.14441360161</v>
      </c>
      <c r="G19" s="80">
        <f t="shared" si="3"/>
        <v>716287.66302897106</v>
      </c>
      <c r="H19" s="80">
        <f t="shared" si="3"/>
        <v>742679.84429342975</v>
      </c>
      <c r="I19" s="80">
        <f t="shared" si="3"/>
        <v>704772.95808705862</v>
      </c>
      <c r="J19" s="80">
        <f t="shared" si="3"/>
        <v>682276.12388073048</v>
      </c>
      <c r="K19" s="80">
        <f t="shared" si="3"/>
        <v>675151.27274512756</v>
      </c>
      <c r="L19" s="80">
        <f t="shared" si="3"/>
        <v>707551.45197287307</v>
      </c>
      <c r="M19" s="80">
        <f t="shared" si="3"/>
        <v>701935.57993139664</v>
      </c>
      <c r="N19" s="80">
        <f t="shared" si="3"/>
        <v>715880.75664315978</v>
      </c>
      <c r="O19" s="80">
        <f t="shared" si="3"/>
        <v>736300.946</v>
      </c>
    </row>
    <row r="20" spans="1:15">
      <c r="A20" s="48" t="s">
        <v>2</v>
      </c>
      <c r="B20" s="2">
        <f t="shared" ref="B20:O20" si="4">B7*B$17</f>
        <v>202889.79166840744</v>
      </c>
      <c r="C20" s="2">
        <f t="shared" si="4"/>
        <v>208465.78880485037</v>
      </c>
      <c r="D20" s="2">
        <f t="shared" si="4"/>
        <v>226860.37057704522</v>
      </c>
      <c r="E20" s="2">
        <f t="shared" si="4"/>
        <v>224355.20418295159</v>
      </c>
      <c r="F20" s="2">
        <f t="shared" si="4"/>
        <v>229312.42666263884</v>
      </c>
      <c r="G20" s="2">
        <f t="shared" si="4"/>
        <v>160619.48404163774</v>
      </c>
      <c r="H20" s="2">
        <f t="shared" si="4"/>
        <v>166030.17093495536</v>
      </c>
      <c r="I20" s="2">
        <f t="shared" si="4"/>
        <v>168140.57869842488</v>
      </c>
      <c r="J20" s="2">
        <f t="shared" si="4"/>
        <v>173025.33091852209</v>
      </c>
      <c r="K20" s="2">
        <f t="shared" si="4"/>
        <v>178454.60180035993</v>
      </c>
      <c r="L20" s="2">
        <f t="shared" si="4"/>
        <v>180879.07597963733</v>
      </c>
      <c r="M20" s="2">
        <f t="shared" si="4"/>
        <v>168362.80897553597</v>
      </c>
      <c r="N20" s="2">
        <f t="shared" si="4"/>
        <v>172661.03322787839</v>
      </c>
      <c r="O20" s="2">
        <f t="shared" si="4"/>
        <v>178673.35699999999</v>
      </c>
    </row>
    <row r="21" spans="1:15">
      <c r="A21" s="48" t="s">
        <v>3</v>
      </c>
      <c r="B21" s="2">
        <f t="shared" ref="B21:O21" si="5">B8*B$17</f>
        <v>0</v>
      </c>
      <c r="C21" s="2">
        <f t="shared" si="5"/>
        <v>0</v>
      </c>
      <c r="D21" s="9">
        <f t="shared" si="5"/>
        <v>84555.136265745954</v>
      </c>
      <c r="E21" s="2">
        <f t="shared" si="5"/>
        <v>81083.554876991635</v>
      </c>
      <c r="F21" s="2">
        <f t="shared" si="5"/>
        <v>83371.921734227799</v>
      </c>
      <c r="G21" s="2">
        <f t="shared" si="5"/>
        <v>46185.397771549855</v>
      </c>
      <c r="H21" s="2">
        <f t="shared" si="5"/>
        <v>45200.380614552851</v>
      </c>
      <c r="I21" s="2">
        <f t="shared" si="5"/>
        <v>57262.296864172284</v>
      </c>
      <c r="J21" s="2">
        <f t="shared" si="5"/>
        <v>54232.345908772513</v>
      </c>
      <c r="K21" s="2">
        <f t="shared" si="5"/>
        <v>54245.32761297618</v>
      </c>
      <c r="L21" s="2">
        <f t="shared" si="5"/>
        <v>62420.938033272614</v>
      </c>
      <c r="M21" s="2">
        <f t="shared" si="5"/>
        <v>66844.109658747984</v>
      </c>
      <c r="N21" s="2">
        <f t="shared" si="5"/>
        <v>61088.362433615141</v>
      </c>
      <c r="O21" s="2">
        <f t="shared" si="5"/>
        <v>60457.277999999998</v>
      </c>
    </row>
    <row r="22" spans="1:15">
      <c r="A22" s="48" t="s">
        <v>4</v>
      </c>
      <c r="B22" s="2">
        <f t="shared" ref="B22:O22" si="6">B9*B$17</f>
        <v>259040.10392461755</v>
      </c>
      <c r="C22" s="2">
        <f t="shared" si="6"/>
        <v>267134.27392717806</v>
      </c>
      <c r="D22" s="2">
        <f t="shared" si="6"/>
        <v>304386.08040013706</v>
      </c>
      <c r="E22" s="2">
        <f t="shared" si="6"/>
        <v>296689.06262761139</v>
      </c>
      <c r="F22" s="2">
        <f t="shared" si="6"/>
        <v>294652.39679184189</v>
      </c>
      <c r="G22" s="2">
        <f t="shared" si="6"/>
        <v>260754.03387756701</v>
      </c>
      <c r="H22" s="2">
        <f t="shared" si="6"/>
        <v>209459.36387877574</v>
      </c>
      <c r="I22" s="2">
        <f t="shared" si="6"/>
        <v>223135.13883419026</v>
      </c>
      <c r="J22" s="2">
        <f t="shared" si="6"/>
        <v>233167.33730006585</v>
      </c>
      <c r="K22" s="2">
        <f t="shared" si="6"/>
        <v>241642.96528703318</v>
      </c>
      <c r="L22" s="2">
        <f t="shared" si="6"/>
        <v>249414.82489186563</v>
      </c>
      <c r="M22" s="2">
        <f t="shared" si="6"/>
        <v>228233.99282085971</v>
      </c>
      <c r="N22" s="2">
        <f t="shared" si="6"/>
        <v>228309.61486336222</v>
      </c>
      <c r="O22" s="2">
        <f t="shared" si="6"/>
        <v>241295.77600000001</v>
      </c>
    </row>
    <row r="23" spans="1:15">
      <c r="A23" s="48" t="s">
        <v>5</v>
      </c>
      <c r="B23" s="2">
        <f t="shared" ref="B23:O23" si="7">B10*B$17</f>
        <v>0</v>
      </c>
      <c r="C23" s="2">
        <f t="shared" si="7"/>
        <v>0</v>
      </c>
      <c r="D23" s="9">
        <f t="shared" si="7"/>
        <v>35645.924635736767</v>
      </c>
      <c r="E23" s="2">
        <f t="shared" si="7"/>
        <v>36759.435860637277</v>
      </c>
      <c r="F23" s="2">
        <f t="shared" si="7"/>
        <v>40981.66022731868</v>
      </c>
      <c r="G23" s="2">
        <f t="shared" si="7"/>
        <v>49780.058061289179</v>
      </c>
      <c r="H23" s="2">
        <f t="shared" si="7"/>
        <v>58561.882854944895</v>
      </c>
      <c r="I23" s="2">
        <f t="shared" si="7"/>
        <v>25795.29771048273</v>
      </c>
      <c r="J23" s="2">
        <f t="shared" si="7"/>
        <v>25298.77656814504</v>
      </c>
      <c r="K23" s="2">
        <f t="shared" si="7"/>
        <v>24350.205021785561</v>
      </c>
      <c r="L23" s="2">
        <f t="shared" si="7"/>
        <v>24488.935542370145</v>
      </c>
      <c r="M23" s="2">
        <f t="shared" si="7"/>
        <v>23589.187036350006</v>
      </c>
      <c r="N23" s="2">
        <f t="shared" si="7"/>
        <v>25224.027985530549</v>
      </c>
      <c r="O23" s="2">
        <f t="shared" si="7"/>
        <v>28595.329000000002</v>
      </c>
    </row>
    <row r="24" spans="1:15">
      <c r="A24" s="48" t="s">
        <v>6</v>
      </c>
      <c r="B24" s="2">
        <f t="shared" ref="B24:O24" si="8">B11*B$17</f>
        <v>60477.178860831977</v>
      </c>
      <c r="C24" s="2">
        <f t="shared" si="8"/>
        <v>54271.450911014734</v>
      </c>
      <c r="D24" s="2">
        <f t="shared" si="8"/>
        <v>57351.396944671011</v>
      </c>
      <c r="E24" s="2">
        <f t="shared" si="8"/>
        <v>57264.156713528406</v>
      </c>
      <c r="F24" s="2">
        <f t="shared" si="8"/>
        <v>56214.971841818457</v>
      </c>
      <c r="G24" s="2">
        <f t="shared" si="8"/>
        <v>32065.161573953999</v>
      </c>
      <c r="H24" s="2">
        <f t="shared" si="8"/>
        <v>34418.46236381006</v>
      </c>
      <c r="I24" s="2">
        <f t="shared" si="8"/>
        <v>34887.823914611537</v>
      </c>
      <c r="J24" s="2">
        <f t="shared" si="8"/>
        <v>36523.271188215142</v>
      </c>
      <c r="K24" s="2">
        <f t="shared" si="8"/>
        <v>36915.136570799463</v>
      </c>
      <c r="L24" s="2">
        <f t="shared" si="8"/>
        <v>38606.665885934119</v>
      </c>
      <c r="M24" s="2">
        <f t="shared" si="8"/>
        <v>39459.089332184441</v>
      </c>
      <c r="N24" s="2">
        <f t="shared" si="8"/>
        <v>40273.969045722013</v>
      </c>
      <c r="O24" s="2">
        <f t="shared" si="8"/>
        <v>44564.578000000001</v>
      </c>
    </row>
    <row r="25" spans="1:15">
      <c r="A25" s="48" t="s">
        <v>9</v>
      </c>
      <c r="B25" s="2">
        <f t="shared" ref="B25:O25" si="9">B12*B$17</f>
        <v>0</v>
      </c>
      <c r="C25" s="2">
        <f t="shared" si="9"/>
        <v>0</v>
      </c>
      <c r="D25" s="2">
        <f t="shared" si="9"/>
        <v>0</v>
      </c>
      <c r="E25" s="2">
        <f t="shared" si="9"/>
        <v>0</v>
      </c>
      <c r="F25" s="2">
        <f t="shared" si="9"/>
        <v>0</v>
      </c>
      <c r="G25" s="2">
        <f t="shared" si="9"/>
        <v>0</v>
      </c>
      <c r="H25" s="2">
        <f t="shared" si="9"/>
        <v>0</v>
      </c>
      <c r="I25" s="2">
        <f t="shared" si="9"/>
        <v>8005.2262795833303</v>
      </c>
      <c r="J25" s="2">
        <f t="shared" si="9"/>
        <v>8945.640166306006</v>
      </c>
      <c r="K25" s="2">
        <f t="shared" si="9"/>
        <v>9947.6022169207645</v>
      </c>
      <c r="L25" s="2">
        <f t="shared" si="9"/>
        <v>10921.463298340777</v>
      </c>
      <c r="M25" s="2">
        <f t="shared" si="9"/>
        <v>11552.149931606335</v>
      </c>
      <c r="N25" s="2">
        <f t="shared" si="9"/>
        <v>11616.189138051113</v>
      </c>
      <c r="O25" s="2">
        <f t="shared" si="9"/>
        <v>12994.159</v>
      </c>
    </row>
    <row r="26" spans="1:15">
      <c r="A26" s="48" t="s">
        <v>7</v>
      </c>
      <c r="B26" s="2">
        <f t="shared" ref="B26:O26" si="10">B13*B$17</f>
        <v>113961.69288459221</v>
      </c>
      <c r="C26" s="2">
        <f t="shared" si="10"/>
        <v>103622.06299095337</v>
      </c>
      <c r="D26" s="2">
        <f t="shared" si="10"/>
        <v>101779.22515682256</v>
      </c>
      <c r="E26" s="2">
        <f t="shared" si="10"/>
        <v>97891.534489356112</v>
      </c>
      <c r="F26" s="2">
        <f t="shared" si="10"/>
        <v>97538.832219502132</v>
      </c>
      <c r="G26" s="2">
        <f t="shared" si="10"/>
        <v>55982.245310609767</v>
      </c>
      <c r="H26" s="2">
        <f t="shared" si="10"/>
        <v>60163.661951621696</v>
      </c>
      <c r="I26" s="2">
        <f t="shared" si="10"/>
        <v>59924.480927057797</v>
      </c>
      <c r="J26" s="2">
        <f t="shared" si="10"/>
        <v>61467.886895014926</v>
      </c>
      <c r="K26" s="2">
        <f t="shared" si="10"/>
        <v>60466.186229920437</v>
      </c>
      <c r="L26" s="2">
        <f t="shared" si="10"/>
        <v>61544.296576167799</v>
      </c>
      <c r="M26" s="2">
        <f t="shared" si="10"/>
        <v>64945.517556383784</v>
      </c>
      <c r="N26" s="2">
        <f t="shared" si="10"/>
        <v>63246.499814834169</v>
      </c>
      <c r="O26" s="2">
        <f t="shared" si="10"/>
        <v>65614.883000000002</v>
      </c>
    </row>
    <row r="27" spans="1:15">
      <c r="A27" s="48" t="s">
        <v>10</v>
      </c>
      <c r="B27" s="2">
        <f t="shared" ref="B27:O27" si="11">B14*B$17</f>
        <v>1413666.3646575685</v>
      </c>
      <c r="C27" s="2">
        <f t="shared" si="11"/>
        <v>1451114.8687489522</v>
      </c>
      <c r="D27" s="2">
        <f t="shared" si="11"/>
        <v>1571249.875841374</v>
      </c>
      <c r="E27" s="2">
        <f t="shared" si="11"/>
        <v>1559444.819173787</v>
      </c>
      <c r="F27" s="2">
        <f t="shared" si="11"/>
        <v>1568119.3538909496</v>
      </c>
      <c r="G27" s="2">
        <f t="shared" si="11"/>
        <v>1321674.0436655788</v>
      </c>
      <c r="H27" s="2">
        <f t="shared" si="11"/>
        <v>1316513.7668920902</v>
      </c>
      <c r="I27" s="2">
        <f t="shared" si="11"/>
        <v>1308038.4715025253</v>
      </c>
      <c r="J27" s="2">
        <f t="shared" si="11"/>
        <v>1300006.9014919023</v>
      </c>
      <c r="K27" s="2">
        <f t="shared" si="11"/>
        <v>1306123.4414781048</v>
      </c>
      <c r="L27" s="2">
        <f t="shared" si="11"/>
        <v>1363901.3706782749</v>
      </c>
      <c r="M27" s="2">
        <f t="shared" si="11"/>
        <v>1333205.8044928811</v>
      </c>
      <c r="N27" s="2">
        <f t="shared" si="11"/>
        <v>1344585.6922863058</v>
      </c>
      <c r="O27" s="2">
        <f t="shared" si="11"/>
        <v>1395676.5579999997</v>
      </c>
    </row>
    <row r="28" spans="1:15" ht="12.6" thickBot="1">
      <c r="A28" s="49" t="s">
        <v>0</v>
      </c>
      <c r="B28" s="25">
        <f t="shared" ref="B28:O28" si="12">B15*B$17</f>
        <v>59755027.400613233</v>
      </c>
      <c r="C28" s="25">
        <f t="shared" si="12"/>
        <v>65442003.10083022</v>
      </c>
      <c r="D28" s="25">
        <f t="shared" si="12"/>
        <v>75273938.474844858</v>
      </c>
      <c r="E28" s="25">
        <f t="shared" si="12"/>
        <v>77812176.716543764</v>
      </c>
      <c r="F28" s="25">
        <f t="shared" si="12"/>
        <v>78894073.69487901</v>
      </c>
      <c r="G28" s="25">
        <f t="shared" si="12"/>
        <v>79832480.924429432</v>
      </c>
      <c r="H28" s="25">
        <f t="shared" si="12"/>
        <v>82512890.934802413</v>
      </c>
      <c r="I28" s="25">
        <f t="shared" si="12"/>
        <v>83767238.913079962</v>
      </c>
      <c r="J28" s="25">
        <f t="shared" si="12"/>
        <v>85756160.780001238</v>
      </c>
      <c r="K28" s="25">
        <f t="shared" si="12"/>
        <v>85623750.505715385</v>
      </c>
      <c r="L28" s="25">
        <f t="shared" si="12"/>
        <v>89204675.85530597</v>
      </c>
      <c r="M28" s="25">
        <f t="shared" si="12"/>
        <v>89417091.350035995</v>
      </c>
      <c r="N28" s="25">
        <f t="shared" si="12"/>
        <v>92143073.514760017</v>
      </c>
      <c r="O28" s="25">
        <f t="shared" si="12"/>
        <v>97690849.6489999</v>
      </c>
    </row>
    <row r="29" spans="1:15" s="84" customFormat="1" ht="37.5" customHeight="1" thickBot="1">
      <c r="A29" s="76" t="s">
        <v>19</v>
      </c>
      <c r="B29" s="566" t="s">
        <v>37</v>
      </c>
      <c r="C29" s="567"/>
      <c r="D29" s="567"/>
      <c r="E29" s="567"/>
      <c r="F29" s="567"/>
      <c r="G29" s="567"/>
      <c r="H29" s="567"/>
      <c r="I29" s="567"/>
      <c r="J29" s="567"/>
      <c r="K29" s="567"/>
      <c r="L29" s="567"/>
      <c r="M29" s="567"/>
      <c r="N29" s="567"/>
      <c r="O29" s="568"/>
    </row>
    <row r="30" spans="1:15">
      <c r="A30" s="112" t="s">
        <v>8</v>
      </c>
      <c r="B30" s="35">
        <f>B5/B$14</f>
        <v>0</v>
      </c>
      <c r="C30" s="35">
        <f t="shared" ref="C30:O30" si="13">C5/C$14</f>
        <v>0</v>
      </c>
      <c r="D30" s="35">
        <f t="shared" si="13"/>
        <v>0</v>
      </c>
      <c r="E30" s="35">
        <f t="shared" si="13"/>
        <v>0</v>
      </c>
      <c r="F30" s="35">
        <f t="shared" si="13"/>
        <v>0</v>
      </c>
      <c r="G30" s="35">
        <f t="shared" si="13"/>
        <v>0</v>
      </c>
      <c r="H30" s="35">
        <f t="shared" si="13"/>
        <v>0</v>
      </c>
      <c r="I30" s="35">
        <f t="shared" si="13"/>
        <v>1.9964756966930775E-2</v>
      </c>
      <c r="J30" s="35">
        <f t="shared" si="13"/>
        <v>1.9284658133244863E-2</v>
      </c>
      <c r="K30" s="35">
        <f t="shared" si="13"/>
        <v>1.9102439479186172E-2</v>
      </c>
      <c r="L30" s="35">
        <f t="shared" si="13"/>
        <v>2.0583393419314665E-2</v>
      </c>
      <c r="M30" s="35">
        <f t="shared" si="13"/>
        <v>2.1214556038161223E-2</v>
      </c>
      <c r="N30" s="35">
        <f t="shared" si="13"/>
        <v>1.9548950494525878E-2</v>
      </c>
      <c r="O30" s="37">
        <f t="shared" si="13"/>
        <v>1.9474606665995178E-2</v>
      </c>
    </row>
    <row r="31" spans="1:15" s="83" customFormat="1" ht="13.2">
      <c r="A31" s="90" t="s">
        <v>1</v>
      </c>
      <c r="B31" s="81">
        <f t="shared" ref="B31:O38" si="14">B6/B$14</f>
        <v>0.54984515211791418</v>
      </c>
      <c r="C31" s="81">
        <f t="shared" si="14"/>
        <v>0.56344353553475079</v>
      </c>
      <c r="D31" s="81">
        <f t="shared" si="14"/>
        <v>0.48411888749005649</v>
      </c>
      <c r="E31" s="81">
        <f t="shared" si="14"/>
        <v>0.49081689907324194</v>
      </c>
      <c r="F31" s="81">
        <f t="shared" si="14"/>
        <v>0.48851328982887754</v>
      </c>
      <c r="G31" s="81">
        <f t="shared" si="14"/>
        <v>0.54195485374169328</v>
      </c>
      <c r="H31" s="81">
        <f t="shared" si="14"/>
        <v>0.56412615118084397</v>
      </c>
      <c r="I31" s="81">
        <f t="shared" si="14"/>
        <v>0.53880139876734356</v>
      </c>
      <c r="J31" s="81">
        <f t="shared" si="14"/>
        <v>0.52482500138864097</v>
      </c>
      <c r="K31" s="81">
        <f t="shared" si="14"/>
        <v>0.51691230040330405</v>
      </c>
      <c r="L31" s="81">
        <f t="shared" si="14"/>
        <v>0.51877024774966252</v>
      </c>
      <c r="M31" s="81">
        <f t="shared" si="14"/>
        <v>0.52650204309483617</v>
      </c>
      <c r="N31" s="81">
        <f t="shared" si="14"/>
        <v>0.53241735409655511</v>
      </c>
      <c r="O31" s="92">
        <f t="shared" si="14"/>
        <v>0.52755843879409781</v>
      </c>
    </row>
    <row r="32" spans="1:15">
      <c r="A32" s="70" t="s">
        <v>2</v>
      </c>
      <c r="B32" s="6">
        <f t="shared" si="14"/>
        <v>0.14352027942431331</v>
      </c>
      <c r="C32" s="6">
        <f t="shared" si="14"/>
        <v>0.14365905366580298</v>
      </c>
      <c r="D32" s="6">
        <f t="shared" si="14"/>
        <v>0.14438210883266792</v>
      </c>
      <c r="E32" s="6">
        <f t="shared" si="14"/>
        <v>0.14386863929037114</v>
      </c>
      <c r="F32" s="6">
        <f t="shared" si="14"/>
        <v>0.14623403894202924</v>
      </c>
      <c r="G32" s="6">
        <f t="shared" si="14"/>
        <v>0.12152730456608637</v>
      </c>
      <c r="H32" s="6">
        <f t="shared" si="14"/>
        <v>0.12611350911043245</v>
      </c>
      <c r="I32" s="6">
        <f t="shared" si="14"/>
        <v>0.12854406224404408</v>
      </c>
      <c r="J32" s="6">
        <f t="shared" si="14"/>
        <v>0.13309570181508751</v>
      </c>
      <c r="K32" s="6">
        <f t="shared" si="14"/>
        <v>0.13662920068137482</v>
      </c>
      <c r="L32" s="6">
        <f t="shared" si="14"/>
        <v>0.13261888276399725</v>
      </c>
      <c r="M32" s="6">
        <f t="shared" si="14"/>
        <v>0.12628418538844952</v>
      </c>
      <c r="N32" s="6">
        <f t="shared" si="14"/>
        <v>0.12841207088429529</v>
      </c>
      <c r="O32" s="27">
        <f t="shared" si="14"/>
        <v>0.12801917175999458</v>
      </c>
    </row>
    <row r="33" spans="1:15">
      <c r="A33" s="70" t="s">
        <v>3</v>
      </c>
      <c r="B33" s="6">
        <f t="shared" si="14"/>
        <v>0</v>
      </c>
      <c r="C33" s="6">
        <f t="shared" si="14"/>
        <v>0</v>
      </c>
      <c r="D33" s="6">
        <f t="shared" si="14"/>
        <v>5.3813933458844859E-2</v>
      </c>
      <c r="E33" s="6">
        <f t="shared" si="14"/>
        <v>5.1995142040326056E-2</v>
      </c>
      <c r="F33" s="6">
        <f t="shared" si="14"/>
        <v>5.3166821471438627E-2</v>
      </c>
      <c r="G33" s="6">
        <f t="shared" si="14"/>
        <v>3.4944620417495374E-2</v>
      </c>
      <c r="H33" s="6">
        <f t="shared" si="14"/>
        <v>3.4333390011756525E-2</v>
      </c>
      <c r="I33" s="6">
        <f t="shared" si="14"/>
        <v>4.3777226826054963E-2</v>
      </c>
      <c r="J33" s="6">
        <f t="shared" si="14"/>
        <v>4.1716967691890615E-2</v>
      </c>
      <c r="K33" s="6">
        <f t="shared" si="14"/>
        <v>4.1531547394623121E-2</v>
      </c>
      <c r="L33" s="6">
        <f t="shared" si="14"/>
        <v>4.5766460372593049E-2</v>
      </c>
      <c r="M33" s="6">
        <f t="shared" si="14"/>
        <v>5.013787776312139E-2</v>
      </c>
      <c r="N33" s="6">
        <f t="shared" si="14"/>
        <v>4.5432851758032432E-2</v>
      </c>
      <c r="O33" s="27">
        <f t="shared" si="14"/>
        <v>4.3317542057620492E-2</v>
      </c>
    </row>
    <row r="34" spans="1:15">
      <c r="A34" s="70" t="s">
        <v>4</v>
      </c>
      <c r="B34" s="6">
        <f t="shared" si="14"/>
        <v>0.18323991459425057</v>
      </c>
      <c r="C34" s="6">
        <f t="shared" si="14"/>
        <v>0.18408899231904516</v>
      </c>
      <c r="D34" s="6">
        <f t="shared" si="14"/>
        <v>0.19372226218133776</v>
      </c>
      <c r="E34" s="6">
        <f t="shared" si="14"/>
        <v>0.19025300477435356</v>
      </c>
      <c r="F34" s="6">
        <f t="shared" si="14"/>
        <v>0.18790176657199315</v>
      </c>
      <c r="G34" s="6">
        <f t="shared" si="14"/>
        <v>0.19729072771557371</v>
      </c>
      <c r="H34" s="6">
        <f t="shared" si="14"/>
        <v>0.15910153706424882</v>
      </c>
      <c r="I34" s="6">
        <f t="shared" si="14"/>
        <v>0.17058759638612012</v>
      </c>
      <c r="J34" s="6">
        <f t="shared" si="14"/>
        <v>0.17935853804505225</v>
      </c>
      <c r="K34" s="6">
        <f t="shared" si="14"/>
        <v>0.18500775471388239</v>
      </c>
      <c r="L34" s="6">
        <f t="shared" si="14"/>
        <v>0.18286866649883224</v>
      </c>
      <c r="M34" s="6">
        <f t="shared" si="14"/>
        <v>0.1711918685410122</v>
      </c>
      <c r="N34" s="6">
        <f t="shared" si="14"/>
        <v>0.16979922973533151</v>
      </c>
      <c r="O34" s="27">
        <f t="shared" si="14"/>
        <v>0.17288803384773915</v>
      </c>
    </row>
    <row r="35" spans="1:15">
      <c r="A35" s="70" t="s">
        <v>5</v>
      </c>
      <c r="B35" s="6">
        <f t="shared" si="14"/>
        <v>0</v>
      </c>
      <c r="C35" s="6">
        <f t="shared" si="14"/>
        <v>0</v>
      </c>
      <c r="D35" s="6">
        <f t="shared" si="14"/>
        <v>2.2686350009510144E-2</v>
      </c>
      <c r="E35" s="6">
        <f t="shared" si="14"/>
        <v>2.357212990717612E-2</v>
      </c>
      <c r="F35" s="6">
        <f t="shared" si="14"/>
        <v>2.6134273596988358E-2</v>
      </c>
      <c r="G35" s="6">
        <f t="shared" si="14"/>
        <v>3.7664398646452463E-2</v>
      </c>
      <c r="H35" s="6">
        <f t="shared" si="14"/>
        <v>4.4482544981806475E-2</v>
      </c>
      <c r="I35" s="6">
        <f t="shared" si="14"/>
        <v>1.9720595588333143E-2</v>
      </c>
      <c r="J35" s="6">
        <f t="shared" si="14"/>
        <v>1.9460494047463812E-2</v>
      </c>
      <c r="K35" s="6">
        <f t="shared" si="14"/>
        <v>1.8643111553245752E-2</v>
      </c>
      <c r="L35" s="6">
        <f t="shared" si="14"/>
        <v>1.7955063371035161E-2</v>
      </c>
      <c r="M35" s="6">
        <f t="shared" si="14"/>
        <v>1.7693582608817666E-2</v>
      </c>
      <c r="N35" s="6">
        <f t="shared" si="14"/>
        <v>1.8759702806773238E-2</v>
      </c>
      <c r="O35" s="27">
        <f t="shared" si="14"/>
        <v>2.0488507051359392E-2</v>
      </c>
    </row>
    <row r="36" spans="1:15">
      <c r="A36" s="70" t="s">
        <v>6</v>
      </c>
      <c r="B36" s="6">
        <f t="shared" si="14"/>
        <v>4.2780376171347417E-2</v>
      </c>
      <c r="C36" s="6">
        <f t="shared" si="14"/>
        <v>3.7399831040118632E-2</v>
      </c>
      <c r="D36" s="6">
        <f t="shared" si="14"/>
        <v>3.6500494177579772E-2</v>
      </c>
      <c r="E36" s="6">
        <f t="shared" si="14"/>
        <v>3.6720861174086079E-2</v>
      </c>
      <c r="F36" s="6">
        <f t="shared" si="14"/>
        <v>3.5848656355355314E-2</v>
      </c>
      <c r="G36" s="6">
        <f t="shared" si="14"/>
        <v>2.4261020883048681E-2</v>
      </c>
      <c r="H36" s="6">
        <f t="shared" si="14"/>
        <v>2.6143640294064022E-2</v>
      </c>
      <c r="I36" s="6">
        <f t="shared" si="14"/>
        <v>2.6671863767536122E-2</v>
      </c>
      <c r="J36" s="6">
        <f t="shared" si="14"/>
        <v>2.8094674840803253E-2</v>
      </c>
      <c r="K36" s="6">
        <f t="shared" si="14"/>
        <v>2.8263129960383829E-2</v>
      </c>
      <c r="L36" s="6">
        <f t="shared" si="14"/>
        <v>2.8306054027011373E-2</v>
      </c>
      <c r="M36" s="6">
        <f t="shared" si="14"/>
        <v>2.9597147866599428E-2</v>
      </c>
      <c r="N36" s="6">
        <f t="shared" si="14"/>
        <v>2.9952697902980795E-2</v>
      </c>
      <c r="O36" s="27">
        <f t="shared" si="14"/>
        <v>3.1930448171932406E-2</v>
      </c>
    </row>
    <row r="37" spans="1:15">
      <c r="A37" s="70" t="s">
        <v>9</v>
      </c>
      <c r="B37" s="6">
        <f t="shared" si="14"/>
        <v>0</v>
      </c>
      <c r="C37" s="6">
        <f t="shared" si="14"/>
        <v>0</v>
      </c>
      <c r="D37" s="6">
        <f t="shared" si="14"/>
        <v>0</v>
      </c>
      <c r="E37" s="6">
        <f t="shared" si="14"/>
        <v>0</v>
      </c>
      <c r="F37" s="6">
        <f t="shared" si="14"/>
        <v>0</v>
      </c>
      <c r="G37" s="6">
        <f t="shared" si="14"/>
        <v>0</v>
      </c>
      <c r="H37" s="6">
        <f t="shared" si="14"/>
        <v>0</v>
      </c>
      <c r="I37" s="6">
        <f t="shared" si="14"/>
        <v>6.1200235726918953E-3</v>
      </c>
      <c r="J37" s="6">
        <f t="shared" si="14"/>
        <v>6.881225135066507E-3</v>
      </c>
      <c r="K37" s="6">
        <f t="shared" si="14"/>
        <v>7.6161271599745044E-3</v>
      </c>
      <c r="L37" s="6">
        <f t="shared" si="14"/>
        <v>8.0075169166444037E-3</v>
      </c>
      <c r="M37" s="6">
        <f t="shared" si="14"/>
        <v>8.6649412211346408E-3</v>
      </c>
      <c r="N37" s="6">
        <f t="shared" si="14"/>
        <v>8.6392330401041106E-3</v>
      </c>
      <c r="O37" s="27">
        <f t="shared" si="14"/>
        <v>9.3102939398943471E-3</v>
      </c>
    </row>
    <row r="38" spans="1:15">
      <c r="A38" s="70" t="s">
        <v>7</v>
      </c>
      <c r="B38" s="6">
        <f t="shared" si="14"/>
        <v>8.0614277692174607E-2</v>
      </c>
      <c r="C38" s="6">
        <f t="shared" si="14"/>
        <v>7.1408587440282334E-2</v>
      </c>
      <c r="D38" s="6">
        <f t="shared" si="14"/>
        <v>6.4775963850003018E-2</v>
      </c>
      <c r="E38" s="6">
        <f t="shared" si="14"/>
        <v>6.2773323740445183E-2</v>
      </c>
      <c r="F38" s="6">
        <f t="shared" si="14"/>
        <v>6.2201153233317721E-2</v>
      </c>
      <c r="G38" s="6">
        <f t="shared" si="14"/>
        <v>4.2357074029649985E-2</v>
      </c>
      <c r="H38" s="6">
        <f t="shared" si="14"/>
        <v>4.5699227356847748E-2</v>
      </c>
      <c r="I38" s="6">
        <f t="shared" si="14"/>
        <v>4.5812475880945148E-2</v>
      </c>
      <c r="J38" s="6">
        <f t="shared" si="14"/>
        <v>4.7282738902750213E-2</v>
      </c>
      <c r="K38" s="6">
        <f t="shared" si="14"/>
        <v>4.6294388654025284E-2</v>
      </c>
      <c r="L38" s="6">
        <f t="shared" si="14"/>
        <v>4.5123714880909251E-2</v>
      </c>
      <c r="M38" s="6">
        <f t="shared" si="14"/>
        <v>4.8713797477867624E-2</v>
      </c>
      <c r="N38" s="6">
        <f t="shared" si="14"/>
        <v>4.7037909281401856E-2</v>
      </c>
      <c r="O38" s="27">
        <f t="shared" si="14"/>
        <v>4.7012957711366828E-2</v>
      </c>
    </row>
    <row r="39" spans="1:15" ht="13.2">
      <c r="A39" s="135" t="s">
        <v>34</v>
      </c>
      <c r="B39" s="106">
        <f>(B5+B6+B8+B10+B13)/B14</f>
        <v>0.63045942981008884</v>
      </c>
      <c r="C39" s="106">
        <f>(C5+C6+C8+C10+C13)/C14</f>
        <v>0.63485212297503313</v>
      </c>
      <c r="D39" s="106">
        <f>(D5+D6+D8+D10+D13)/D14</f>
        <v>0.62539513480841447</v>
      </c>
      <c r="E39" s="106">
        <f>(E5+E6+E8+E10+E13)/E14</f>
        <v>0.62915749476118921</v>
      </c>
      <c r="F39" s="106">
        <f>(F5+F6+F8+F10+F13)/F14</f>
        <v>0.63001553813062217</v>
      </c>
      <c r="G39" s="106">
        <f t="shared" ref="G39:O39" si="15">(G5+G6+G8+G10+G13)/G14</f>
        <v>0.65692094683529112</v>
      </c>
      <c r="H39" s="106">
        <f t="shared" si="15"/>
        <v>0.6886413135312548</v>
      </c>
      <c r="I39" s="106">
        <f t="shared" si="15"/>
        <v>0.66807645402960758</v>
      </c>
      <c r="J39" s="106">
        <f t="shared" si="15"/>
        <v>0.65256986016399054</v>
      </c>
      <c r="K39" s="106">
        <f t="shared" si="15"/>
        <v>0.64248378748438439</v>
      </c>
      <c r="L39" s="106">
        <f t="shared" si="15"/>
        <v>0.64819887979351476</v>
      </c>
      <c r="M39" s="106">
        <f t="shared" si="15"/>
        <v>0.66426185698280416</v>
      </c>
      <c r="N39" s="106">
        <f t="shared" si="15"/>
        <v>0.66319676843728848</v>
      </c>
      <c r="O39" s="106">
        <f t="shared" si="15"/>
        <v>0.65785205228043975</v>
      </c>
    </row>
    <row r="40" spans="1:15">
      <c r="A40" s="46" t="s">
        <v>10</v>
      </c>
      <c r="B40" s="7">
        <f>SUM(B30:B38)</f>
        <v>1.0000000000000002</v>
      </c>
      <c r="C40" s="7">
        <f t="shared" ref="C40:O40" si="16">SUM(C30:C38)</f>
        <v>1</v>
      </c>
      <c r="D40" s="7">
        <f t="shared" si="16"/>
        <v>1</v>
      </c>
      <c r="E40" s="7">
        <f t="shared" si="16"/>
        <v>1.0000000000000002</v>
      </c>
      <c r="F40" s="7">
        <f>SUM(F30:F38)</f>
        <v>0.99999999999999989</v>
      </c>
      <c r="G40" s="7">
        <f t="shared" si="16"/>
        <v>0.99999999999999978</v>
      </c>
      <c r="H40" s="7">
        <f t="shared" si="16"/>
        <v>0.99999999999999989</v>
      </c>
      <c r="I40" s="7">
        <f t="shared" si="16"/>
        <v>0.99999999999999989</v>
      </c>
      <c r="J40" s="7">
        <f t="shared" si="16"/>
        <v>1</v>
      </c>
      <c r="K40" s="7">
        <f t="shared" si="16"/>
        <v>1</v>
      </c>
      <c r="L40" s="7">
        <f t="shared" si="16"/>
        <v>0.99999999999999989</v>
      </c>
      <c r="M40" s="7">
        <f t="shared" si="16"/>
        <v>0.99999999999999989</v>
      </c>
      <c r="N40" s="7">
        <f t="shared" si="16"/>
        <v>1.0000000000000002</v>
      </c>
      <c r="O40" s="7">
        <f t="shared" si="16"/>
        <v>1.0000000000000002</v>
      </c>
    </row>
    <row r="41" spans="1:15" s="82" customFormat="1" ht="13.2">
      <c r="A41" s="153" t="s">
        <v>36</v>
      </c>
      <c r="B41" s="152">
        <f>B6/B15</f>
        <v>1.3008070301899695E-2</v>
      </c>
      <c r="C41" s="152">
        <f t="shared" ref="C41:O41" si="17">C6/C15</f>
        <v>1.2493830466271024E-2</v>
      </c>
      <c r="D41" s="152">
        <f t="shared" si="17"/>
        <v>1.0105379860194476E-2</v>
      </c>
      <c r="E41" s="152">
        <f t="shared" si="17"/>
        <v>9.8365307683261002E-3</v>
      </c>
      <c r="F41" s="152">
        <f t="shared" si="17"/>
        <v>9.709818602804959E-3</v>
      </c>
      <c r="G41" s="152">
        <f t="shared" si="17"/>
        <v>8.9723838559773571E-3</v>
      </c>
      <c r="H41" s="152">
        <f t="shared" si="17"/>
        <v>9.000773526166456E-3</v>
      </c>
      <c r="I41" s="152">
        <f t="shared" si="17"/>
        <v>8.4134676901354913E-3</v>
      </c>
      <c r="J41" s="152">
        <f t="shared" si="17"/>
        <v>7.9560012677228047E-3</v>
      </c>
      <c r="K41" s="152">
        <f t="shared" si="17"/>
        <v>7.8850934321086676E-3</v>
      </c>
      <c r="L41" s="152">
        <f t="shared" si="17"/>
        <v>7.9317753827226906E-3</v>
      </c>
      <c r="M41" s="152">
        <f t="shared" si="17"/>
        <v>7.8501276359300189E-3</v>
      </c>
      <c r="N41" s="152">
        <f t="shared" si="17"/>
        <v>7.7692302778296814E-3</v>
      </c>
      <c r="O41" s="152">
        <f t="shared" si="17"/>
        <v>7.5370513067038085E-3</v>
      </c>
    </row>
    <row r="42" spans="1:15" ht="13.2">
      <c r="A42" s="135" t="s">
        <v>35</v>
      </c>
      <c r="B42" s="136">
        <f t="shared" ref="B42:O42" si="18">(B5+B6+B8+B10+B13)/B15</f>
        <v>1.4915218500838063E-2</v>
      </c>
      <c r="C42" s="136">
        <f t="shared" si="18"/>
        <v>1.4077248731009911E-2</v>
      </c>
      <c r="D42" s="136">
        <f t="shared" si="18"/>
        <v>1.305434587095379E-2</v>
      </c>
      <c r="E42" s="136">
        <f t="shared" si="18"/>
        <v>1.260903417756587E-2</v>
      </c>
      <c r="F42" s="136">
        <f t="shared" si="18"/>
        <v>1.2522354497949787E-2</v>
      </c>
      <c r="G42" s="136">
        <f t="shared" si="18"/>
        <v>1.0875715675106024E-2</v>
      </c>
      <c r="H42" s="136">
        <f t="shared" si="18"/>
        <v>1.0987444015637558E-2</v>
      </c>
      <c r="I42" s="136">
        <f t="shared" si="18"/>
        <v>1.0432117795866174E-2</v>
      </c>
      <c r="J42" s="136">
        <f t="shared" si="18"/>
        <v>9.8925291687805093E-3</v>
      </c>
      <c r="K42" s="136">
        <f t="shared" si="18"/>
        <v>9.8005883957042669E-3</v>
      </c>
      <c r="L42" s="136">
        <f t="shared" si="18"/>
        <v>9.9106838531257489E-3</v>
      </c>
      <c r="M42" s="136">
        <f t="shared" si="18"/>
        <v>9.9041217966473021E-3</v>
      </c>
      <c r="N42" s="136">
        <f t="shared" si="18"/>
        <v>9.6776116966453343E-3</v>
      </c>
      <c r="O42" s="136">
        <f t="shared" si="18"/>
        <v>9.3985126682681018E-3</v>
      </c>
    </row>
    <row r="43" spans="1:15" s="83" customFormat="1" ht="13.8" thickBot="1">
      <c r="A43" s="147" t="s">
        <v>33</v>
      </c>
      <c r="B43" s="148">
        <f t="shared" ref="B43:O43" si="19">B27/B28</f>
        <v>2.3657697538651965E-2</v>
      </c>
      <c r="C43" s="148">
        <f t="shared" si="19"/>
        <v>2.2174059472371849E-2</v>
      </c>
      <c r="D43" s="148">
        <f t="shared" si="19"/>
        <v>2.0873756676973349E-2</v>
      </c>
      <c r="E43" s="148">
        <f t="shared" si="19"/>
        <v>2.0041141180956464E-2</v>
      </c>
      <c r="F43" s="148">
        <f t="shared" si="19"/>
        <v>1.987626294917429E-2</v>
      </c>
      <c r="G43" s="148">
        <f t="shared" si="19"/>
        <v>1.6555592765765282E-2</v>
      </c>
      <c r="H43" s="148">
        <f t="shared" si="19"/>
        <v>1.5955249561336229E-2</v>
      </c>
      <c r="I43" s="148">
        <f t="shared" si="19"/>
        <v>1.5615155620203684E-2</v>
      </c>
      <c r="J43" s="148">
        <f t="shared" si="19"/>
        <v>1.515934120263311E-2</v>
      </c>
      <c r="K43" s="148">
        <f t="shared" si="19"/>
        <v>1.5254218996059056E-2</v>
      </c>
      <c r="L43" s="148">
        <f t="shared" si="19"/>
        <v>1.5289572632835802E-2</v>
      </c>
      <c r="M43" s="148">
        <f t="shared" si="19"/>
        <v>1.4909966141415361E-2</v>
      </c>
      <c r="N43" s="148">
        <f t="shared" si="19"/>
        <v>1.4592368595898011E-2</v>
      </c>
      <c r="O43" s="149">
        <f t="shared" si="19"/>
        <v>1.4286666182294667E-2</v>
      </c>
    </row>
    <row r="44" spans="1:15" s="94" customFormat="1" ht="16.2" thickBot="1">
      <c r="A44" s="93" t="s">
        <v>20</v>
      </c>
      <c r="B44" s="590" t="s">
        <v>22</v>
      </c>
      <c r="C44" s="590"/>
      <c r="D44" s="590"/>
      <c r="E44" s="590"/>
      <c r="F44" s="590"/>
      <c r="G44" s="590"/>
      <c r="H44" s="590"/>
      <c r="I44" s="590"/>
      <c r="J44" s="590"/>
      <c r="K44" s="590"/>
      <c r="L44" s="590"/>
      <c r="M44" s="590"/>
      <c r="N44" s="590"/>
      <c r="O44" s="591"/>
    </row>
    <row r="45" spans="1:15">
      <c r="A45" s="66" t="s">
        <v>8</v>
      </c>
      <c r="B45" s="16"/>
      <c r="C45" s="16"/>
      <c r="D45" s="16"/>
      <c r="E45" s="16"/>
      <c r="F45" s="16"/>
      <c r="G45" s="60"/>
      <c r="H45" s="16"/>
      <c r="I45" s="13"/>
      <c r="J45" s="13">
        <f>(J18/I18)-1</f>
        <v>-3.9995968294306183E-2</v>
      </c>
      <c r="K45" s="13">
        <f>(K18/J18)-1</f>
        <v>-4.7883434204301079E-3</v>
      </c>
      <c r="L45" s="13">
        <f t="shared" ref="L45:O46" si="20">(L18/K18)-1</f>
        <v>0.12519264439857247</v>
      </c>
      <c r="M45" s="13">
        <f t="shared" si="20"/>
        <v>7.4678654350299745E-3</v>
      </c>
      <c r="N45" s="13">
        <f t="shared" si="20"/>
        <v>-7.064682068160022E-2</v>
      </c>
      <c r="O45" s="29">
        <f t="shared" si="20"/>
        <v>3.4050018007418359E-2</v>
      </c>
    </row>
    <row r="46" spans="1:15" s="82" customFormat="1" ht="13.2">
      <c r="A46" s="95" t="s">
        <v>1</v>
      </c>
      <c r="B46" s="80"/>
      <c r="C46" s="81">
        <f>(C19/B19)^(1/5)-1</f>
        <v>1.0166526748163429E-2</v>
      </c>
      <c r="D46" s="359">
        <f>(D19/C19)^(1/6)-1</f>
        <v>-1.1960785527011852E-2</v>
      </c>
      <c r="E46" s="81">
        <f>(E19/D19)-1</f>
        <v>6.2183571456480013E-3</v>
      </c>
      <c r="F46" s="81">
        <f>(F19/E19)-1</f>
        <v>8.4305253988303797E-4</v>
      </c>
      <c r="G46" s="97">
        <f>(G19/F19)-1</f>
        <v>-6.495616065865073E-2</v>
      </c>
      <c r="H46" s="81">
        <f>(H19/G19)-1</f>
        <v>3.684578504794267E-2</v>
      </c>
      <c r="I46" s="81">
        <f>(I19/H19)-1</f>
        <v>-5.1040682600501874E-2</v>
      </c>
      <c r="J46" s="81">
        <f>(J19/I19)-1</f>
        <v>-3.192068303442086E-2</v>
      </c>
      <c r="K46" s="81">
        <f>(K19/J19)-1</f>
        <v>-1.0442767797702368E-2</v>
      </c>
      <c r="L46" s="81">
        <f t="shared" si="20"/>
        <v>4.7989510700332749E-2</v>
      </c>
      <c r="M46" s="81">
        <f t="shared" si="20"/>
        <v>-7.93705111595433E-3</v>
      </c>
      <c r="N46" s="81">
        <f t="shared" si="20"/>
        <v>1.9866747192279544E-2</v>
      </c>
      <c r="O46" s="92">
        <f t="shared" si="20"/>
        <v>2.8524568047606946E-2</v>
      </c>
    </row>
    <row r="47" spans="1:15">
      <c r="A47" s="67" t="s">
        <v>2</v>
      </c>
      <c r="B47" s="16"/>
      <c r="C47" s="13">
        <f>(C20/B20)^(1/5)-1</f>
        <v>5.4371302060156612E-3</v>
      </c>
      <c r="D47" s="8">
        <f>(D20/C20)^(1/6)-1</f>
        <v>1.4193074568614517E-2</v>
      </c>
      <c r="E47" s="13">
        <f t="shared" ref="E47:O55" si="21">(E20/D20)-1</f>
        <v>-1.1042767794663511E-2</v>
      </c>
      <c r="F47" s="13">
        <f t="shared" si="21"/>
        <v>2.209542006275389E-2</v>
      </c>
      <c r="G47" s="15">
        <f t="shared" si="21"/>
        <v>-0.2995604888088389</v>
      </c>
      <c r="H47" s="13">
        <f t="shared" si="21"/>
        <v>3.36863670407197E-2</v>
      </c>
      <c r="I47" s="13">
        <f t="shared" si="21"/>
        <v>1.2710989524285399E-2</v>
      </c>
      <c r="J47" s="13">
        <f t="shared" si="21"/>
        <v>2.9051596336292063E-2</v>
      </c>
      <c r="K47" s="13">
        <f t="shared" si="21"/>
        <v>3.1378474198061168E-2</v>
      </c>
      <c r="L47" s="13">
        <f t="shared" si="21"/>
        <v>1.3585943734808703E-2</v>
      </c>
      <c r="M47" s="13">
        <f t="shared" si="21"/>
        <v>-6.9196876069349211E-2</v>
      </c>
      <c r="N47" s="13">
        <f t="shared" si="21"/>
        <v>2.5529535165732309E-2</v>
      </c>
      <c r="O47" s="29">
        <f t="shared" si="21"/>
        <v>3.4821544037597185E-2</v>
      </c>
    </row>
    <row r="48" spans="1:15">
      <c r="A48" s="67" t="s">
        <v>3</v>
      </c>
      <c r="B48" s="16"/>
      <c r="C48" s="13"/>
      <c r="D48" s="13"/>
      <c r="E48" s="13">
        <f t="shared" si="21"/>
        <v>-4.1057013708115653E-2</v>
      </c>
      <c r="F48" s="13">
        <f t="shared" si="21"/>
        <v>2.822233017173148E-2</v>
      </c>
      <c r="G48" s="15">
        <f t="shared" si="21"/>
        <v>-0.44603174772941878</v>
      </c>
      <c r="H48" s="13">
        <f t="shared" si="21"/>
        <v>-2.1327458558855872E-2</v>
      </c>
      <c r="I48" s="13">
        <f t="shared" si="21"/>
        <v>0.26685430710147484</v>
      </c>
      <c r="J48" s="13">
        <f t="shared" si="21"/>
        <v>-5.2913542091874155E-2</v>
      </c>
      <c r="K48" s="13">
        <f t="shared" si="21"/>
        <v>2.3937198338241927E-4</v>
      </c>
      <c r="L48" s="13">
        <f t="shared" si="21"/>
        <v>0.15071547689096687</v>
      </c>
      <c r="M48" s="13">
        <f t="shared" si="21"/>
        <v>7.0860383788492021E-2</v>
      </c>
      <c r="N48" s="13">
        <f t="shared" si="21"/>
        <v>-8.6107022062482996E-2</v>
      </c>
      <c r="O48" s="29">
        <f t="shared" si="21"/>
        <v>-1.0330681793949581E-2</v>
      </c>
    </row>
    <row r="49" spans="1:15">
      <c r="A49" s="67" t="s">
        <v>4</v>
      </c>
      <c r="B49" s="16"/>
      <c r="C49" s="13">
        <f>(C22/B22)^(1/5)-1</f>
        <v>6.1726808529052324E-3</v>
      </c>
      <c r="D49" s="8">
        <f>(D22/C22)^(1/6)-1</f>
        <v>2.1995999843800851E-2</v>
      </c>
      <c r="E49" s="13">
        <f t="shared" si="21"/>
        <v>-2.5287022857311325E-2</v>
      </c>
      <c r="F49" s="13">
        <f t="shared" si="21"/>
        <v>-6.8646475125569983E-3</v>
      </c>
      <c r="G49" s="15">
        <f t="shared" si="21"/>
        <v>-0.11504526446537777</v>
      </c>
      <c r="H49" s="13">
        <f t="shared" si="21"/>
        <v>-0.1967166882751884</v>
      </c>
      <c r="I49" s="13">
        <f t="shared" si="21"/>
        <v>6.5290826354888365E-2</v>
      </c>
      <c r="J49" s="13">
        <f t="shared" si="21"/>
        <v>4.4960191022761498E-2</v>
      </c>
      <c r="K49" s="13">
        <f t="shared" si="21"/>
        <v>3.634997974034393E-2</v>
      </c>
      <c r="L49" s="13">
        <f t="shared" si="21"/>
        <v>3.2162573388390348E-2</v>
      </c>
      <c r="M49" s="13">
        <f t="shared" si="21"/>
        <v>-8.4922105493083322E-2</v>
      </c>
      <c r="N49" s="13">
        <f t="shared" si="21"/>
        <v>3.3133558050613132E-4</v>
      </c>
      <c r="O49" s="29">
        <f t="shared" si="21"/>
        <v>5.6879606863730725E-2</v>
      </c>
    </row>
    <row r="50" spans="1:15">
      <c r="A50" s="67" t="s">
        <v>5</v>
      </c>
      <c r="B50" s="16"/>
      <c r="C50" s="13"/>
      <c r="D50" s="13"/>
      <c r="E50" s="13">
        <f t="shared" si="21"/>
        <v>3.1238107477345789E-2</v>
      </c>
      <c r="F50" s="13">
        <f t="shared" si="21"/>
        <v>0.11486096747209995</v>
      </c>
      <c r="G50" s="15">
        <f t="shared" si="21"/>
        <v>0.21469110292670424</v>
      </c>
      <c r="H50" s="13">
        <f t="shared" si="21"/>
        <v>0.1764125060449615</v>
      </c>
      <c r="I50" s="13">
        <f t="shared" si="21"/>
        <v>-0.55952069071316402</v>
      </c>
      <c r="J50" s="13">
        <f t="shared" si="21"/>
        <v>-1.9248513737289086E-2</v>
      </c>
      <c r="K50" s="13">
        <f t="shared" si="21"/>
        <v>-3.7494759630150365E-2</v>
      </c>
      <c r="L50" s="13">
        <f t="shared" si="21"/>
        <v>5.6973040046466306E-3</v>
      </c>
      <c r="M50" s="13">
        <f t="shared" si="21"/>
        <v>-3.6741021448785216E-2</v>
      </c>
      <c r="N50" s="13">
        <f t="shared" si="21"/>
        <v>6.9304675343890398E-2</v>
      </c>
      <c r="O50" s="29">
        <f t="shared" si="21"/>
        <v>0.13365434800513842</v>
      </c>
    </row>
    <row r="51" spans="1:15">
      <c r="A51" s="67" t="s">
        <v>6</v>
      </c>
      <c r="B51" s="16"/>
      <c r="C51" s="13">
        <f>(C24/B24)^(1/5)-1</f>
        <v>-2.1420797292111105E-2</v>
      </c>
      <c r="D51" s="13">
        <f>(D24/C24)^(1/6)-1</f>
        <v>9.2422614776557221E-3</v>
      </c>
      <c r="E51" s="13">
        <f t="shared" si="21"/>
        <v>-1.5211526796247155E-3</v>
      </c>
      <c r="F51" s="13">
        <f t="shared" si="21"/>
        <v>-1.8321842700987245E-2</v>
      </c>
      <c r="G51" s="15">
        <f t="shared" si="21"/>
        <v>-0.42959748046870594</v>
      </c>
      <c r="H51" s="13">
        <f t="shared" si="21"/>
        <v>7.3391203235589231E-2</v>
      </c>
      <c r="I51" s="13">
        <f t="shared" si="21"/>
        <v>1.3636912243209176E-2</v>
      </c>
      <c r="J51" s="13">
        <f t="shared" si="21"/>
        <v>4.6877308186557665E-2</v>
      </c>
      <c r="K51" s="13">
        <f t="shared" si="21"/>
        <v>1.0729197299029547E-2</v>
      </c>
      <c r="L51" s="13">
        <f t="shared" si="21"/>
        <v>4.5822106384205696E-2</v>
      </c>
      <c r="M51" s="13">
        <f t="shared" si="21"/>
        <v>2.2079695997806681E-2</v>
      </c>
      <c r="N51" s="13">
        <f t="shared" si="21"/>
        <v>2.0651254940972974E-2</v>
      </c>
      <c r="O51" s="29">
        <f t="shared" si="21"/>
        <v>0.10653553786583503</v>
      </c>
    </row>
    <row r="52" spans="1:15">
      <c r="A52" s="67" t="s">
        <v>9</v>
      </c>
      <c r="B52" s="16"/>
      <c r="C52" s="13"/>
      <c r="D52" s="13"/>
      <c r="E52" s="13"/>
      <c r="F52" s="13"/>
      <c r="G52" s="15"/>
      <c r="H52" s="13"/>
      <c r="I52" s="13"/>
      <c r="J52" s="13">
        <f t="shared" si="21"/>
        <v>0.11747499119682892</v>
      </c>
      <c r="K52" s="13">
        <f t="shared" si="21"/>
        <v>0.11200562866240427</v>
      </c>
      <c r="L52" s="13">
        <f t="shared" si="21"/>
        <v>9.7899077605202667E-2</v>
      </c>
      <c r="M52" s="13">
        <f t="shared" si="21"/>
        <v>5.7747447941465246E-2</v>
      </c>
      <c r="N52" s="13">
        <f t="shared" si="21"/>
        <v>5.5434881666112101E-3</v>
      </c>
      <c r="O52" s="29">
        <f t="shared" si="21"/>
        <v>0.11862495053864741</v>
      </c>
    </row>
    <row r="53" spans="1:15">
      <c r="A53" s="67" t="s">
        <v>7</v>
      </c>
      <c r="B53" s="16"/>
      <c r="C53" s="13">
        <f>(C26/B26)^(1/5)-1</f>
        <v>-1.8842634416003756E-2</v>
      </c>
      <c r="D53" s="13">
        <f>(D26/C26)^(1/6)-1</f>
        <v>-2.9862426432802902E-3</v>
      </c>
      <c r="E53" s="13">
        <f t="shared" si="21"/>
        <v>-3.8197290866345823E-2</v>
      </c>
      <c r="F53" s="13">
        <f t="shared" si="21"/>
        <v>-3.6029905108120319E-3</v>
      </c>
      <c r="G53" s="15">
        <f t="shared" si="21"/>
        <v>-0.42605171666780983</v>
      </c>
      <c r="H53" s="13">
        <f t="shared" si="21"/>
        <v>7.4691835202606027E-2</v>
      </c>
      <c r="I53" s="13">
        <f t="shared" si="21"/>
        <v>-3.9755064237317894E-3</v>
      </c>
      <c r="J53" s="13">
        <f t="shared" si="21"/>
        <v>2.5755850431742777E-2</v>
      </c>
      <c r="K53" s="13">
        <f t="shared" si="21"/>
        <v>-1.6296325051898375E-2</v>
      </c>
      <c r="L53" s="13">
        <f t="shared" si="21"/>
        <v>1.782997098821304E-2</v>
      </c>
      <c r="M53" s="13">
        <f t="shared" si="21"/>
        <v>5.5264600774282968E-2</v>
      </c>
      <c r="N53" s="13">
        <f t="shared" si="21"/>
        <v>-2.6160662128446033E-2</v>
      </c>
      <c r="O53" s="29">
        <f t="shared" si="21"/>
        <v>3.7446865709560351E-2</v>
      </c>
    </row>
    <row r="54" spans="1:15" s="1" customFormat="1" ht="13.2">
      <c r="A54" s="95" t="s">
        <v>10</v>
      </c>
      <c r="B54" s="80"/>
      <c r="C54" s="81">
        <f>(C27/B27)^(1/5)-1</f>
        <v>5.2428052169819495E-3</v>
      </c>
      <c r="D54" s="359">
        <f>(D27/C27)^(1/6)-1</f>
        <v>1.3344801866525868E-2</v>
      </c>
      <c r="E54" s="81">
        <f t="shared" si="21"/>
        <v>-7.5131631506195617E-3</v>
      </c>
      <c r="F54" s="81">
        <f t="shared" si="21"/>
        <v>5.5625788168371937E-3</v>
      </c>
      <c r="G54" s="97">
        <f t="shared" si="21"/>
        <v>-0.15715979119438195</v>
      </c>
      <c r="H54" s="81">
        <f t="shared" si="21"/>
        <v>-3.9043490323656949E-3</v>
      </c>
      <c r="I54" s="81">
        <f t="shared" si="21"/>
        <v>-6.4376807920305534E-3</v>
      </c>
      <c r="J54" s="81">
        <f t="shared" si="21"/>
        <v>-6.1401634474842481E-3</v>
      </c>
      <c r="K54" s="81">
        <f t="shared" si="21"/>
        <v>4.7050057804947087E-3</v>
      </c>
      <c r="L54" s="81">
        <f t="shared" si="21"/>
        <v>4.4236193429607606E-2</v>
      </c>
      <c r="M54" s="81">
        <f t="shared" si="21"/>
        <v>-2.2505708143785164E-2</v>
      </c>
      <c r="N54" s="81">
        <f t="shared" si="21"/>
        <v>8.5357322590966511E-3</v>
      </c>
      <c r="O54" s="92">
        <f t="shared" si="21"/>
        <v>3.7997478336111223E-2</v>
      </c>
    </row>
    <row r="55" spans="1:15" s="1" customFormat="1" ht="13.8" thickBot="1">
      <c r="A55" s="357" t="s">
        <v>0</v>
      </c>
      <c r="B55" s="358"/>
      <c r="C55" s="148">
        <f>(C28/B28)^(1/5)-1</f>
        <v>1.8348497226363669E-2</v>
      </c>
      <c r="D55" s="360">
        <f>(D28/C28)^(1/6)-1</f>
        <v>2.3602511052248643E-2</v>
      </c>
      <c r="E55" s="148">
        <f t="shared" si="21"/>
        <v>3.3720013767409629E-2</v>
      </c>
      <c r="F55" s="148">
        <f t="shared" si="21"/>
        <v>1.3903954676353747E-2</v>
      </c>
      <c r="G55" s="361">
        <f t="shared" si="21"/>
        <v>1.1894521167454153E-2</v>
      </c>
      <c r="H55" s="148">
        <f t="shared" si="21"/>
        <v>3.3575431695656466E-2</v>
      </c>
      <c r="I55" s="148">
        <f t="shared" si="21"/>
        <v>1.5201842573527857E-2</v>
      </c>
      <c r="J55" s="148">
        <f t="shared" si="21"/>
        <v>2.3743433503700118E-2</v>
      </c>
      <c r="K55" s="148">
        <f t="shared" si="21"/>
        <v>-1.5440322080828572E-3</v>
      </c>
      <c r="L55" s="148">
        <f t="shared" si="21"/>
        <v>4.1821636268450479E-2</v>
      </c>
      <c r="M55" s="148">
        <f t="shared" si="21"/>
        <v>2.3812148039703551E-3</v>
      </c>
      <c r="N55" s="148">
        <f t="shared" si="21"/>
        <v>3.0486142230379265E-2</v>
      </c>
      <c r="O55" s="149">
        <f t="shared" si="21"/>
        <v>6.0208281779869255E-2</v>
      </c>
    </row>
  </sheetData>
  <mergeCells count="6">
    <mergeCell ref="A16:A17"/>
    <mergeCell ref="B29:O29"/>
    <mergeCell ref="B16:O16"/>
    <mergeCell ref="B44:O44"/>
    <mergeCell ref="B3:O3"/>
    <mergeCell ref="A3:A4"/>
  </mergeCells>
  <pageMargins left="0.511811024" right="0.511811024" top="0.78740157499999996" bottom="0.78740157499999996" header="0.31496062000000002" footer="0.31496062000000002"/>
  <legacyDrawing r:id="rId1"/>
  <controls>
    <control shapeId="3097" r:id="rId2" name="Control 25"/>
    <control shapeId="3096" r:id="rId3" name="Control 24"/>
    <control shapeId="3094" r:id="rId4" name="Control 22"/>
    <control shapeId="3093" r:id="rId5" name="Control 21"/>
    <control shapeId="3091" r:id="rId6" name="Control 19"/>
    <control shapeId="3090" r:id="rId7" name="Control 18"/>
    <control shapeId="3085" r:id="rId8" name="Control 13"/>
    <control shapeId="3084" r:id="rId9" name="Control 12"/>
    <control shapeId="3082" r:id="rId10" name="Control 10"/>
    <control shapeId="3081" r:id="rId11" name="Control 9"/>
    <control shapeId="3075" r:id="rId12" name="Control 3"/>
    <control shapeId="3074" r:id="rId13" name="Control 2"/>
  </controls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4"/>
  <dimension ref="A1:O55"/>
  <sheetViews>
    <sheetView zoomScale="71" zoomScaleNormal="71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66" sqref="A66"/>
    </sheetView>
  </sheetViews>
  <sheetFormatPr defaultColWidth="9.109375" defaultRowHeight="12"/>
  <cols>
    <col min="1" max="1" width="24.33203125" style="5" customWidth="1"/>
    <col min="2" max="3" width="13.88671875" style="5" customWidth="1"/>
    <col min="4" max="5" width="14.33203125" style="5" customWidth="1"/>
    <col min="6" max="6" width="15.88671875" style="5" customWidth="1"/>
    <col min="7" max="15" width="14.33203125" style="5" bestFit="1" customWidth="1"/>
    <col min="16" max="16384" width="9.109375" style="5"/>
  </cols>
  <sheetData>
    <row r="1" spans="1:15" ht="13.8" thickBot="1">
      <c r="A1" s="1" t="s">
        <v>387</v>
      </c>
    </row>
    <row r="2" spans="1:15" s="3" customFormat="1" ht="14.4" thickBot="1">
      <c r="A2" s="22" t="s">
        <v>14</v>
      </c>
      <c r="B2" s="23">
        <v>1985</v>
      </c>
      <c r="C2" s="24">
        <v>1990</v>
      </c>
      <c r="D2" s="24">
        <v>1996</v>
      </c>
      <c r="E2" s="24">
        <v>1997</v>
      </c>
      <c r="F2" s="24">
        <f>E2+1</f>
        <v>1998</v>
      </c>
      <c r="G2" s="24">
        <f t="shared" ref="G2:O2" si="0">F2+1</f>
        <v>1999</v>
      </c>
      <c r="H2" s="24">
        <f t="shared" si="0"/>
        <v>2000</v>
      </c>
      <c r="I2" s="24">
        <f t="shared" si="0"/>
        <v>2001</v>
      </c>
      <c r="J2" s="24">
        <f t="shared" si="0"/>
        <v>2002</v>
      </c>
      <c r="K2" s="24">
        <f t="shared" si="0"/>
        <v>2003</v>
      </c>
      <c r="L2" s="24">
        <f t="shared" si="0"/>
        <v>2004</v>
      </c>
      <c r="M2" s="24">
        <f t="shared" si="0"/>
        <v>2005</v>
      </c>
      <c r="N2" s="24">
        <f t="shared" si="0"/>
        <v>2006</v>
      </c>
      <c r="O2" s="24">
        <f t="shared" si="0"/>
        <v>2007</v>
      </c>
    </row>
    <row r="3" spans="1:15" s="3" customFormat="1" ht="15.6">
      <c r="A3" s="597" t="s">
        <v>11</v>
      </c>
      <c r="B3" s="582" t="s">
        <v>24</v>
      </c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2"/>
    </row>
    <row r="4" spans="1:15" s="10" customFormat="1" ht="12.6" thickBot="1">
      <c r="A4" s="598"/>
      <c r="B4" s="53" t="s">
        <v>15</v>
      </c>
      <c r="C4" s="54" t="s">
        <v>16</v>
      </c>
      <c r="D4" s="54" t="s">
        <v>17</v>
      </c>
      <c r="E4" s="54" t="s">
        <v>17</v>
      </c>
      <c r="F4" s="54" t="s">
        <v>17</v>
      </c>
      <c r="G4" s="55" t="s">
        <v>18</v>
      </c>
      <c r="H4" s="55" t="s">
        <v>18</v>
      </c>
      <c r="I4" s="55" t="s">
        <v>18</v>
      </c>
      <c r="J4" s="55" t="s">
        <v>18</v>
      </c>
      <c r="K4" s="55" t="s">
        <v>18</v>
      </c>
      <c r="L4" s="55" t="s">
        <v>18</v>
      </c>
      <c r="M4" s="55" t="s">
        <v>18</v>
      </c>
      <c r="N4" s="55" t="s">
        <v>18</v>
      </c>
      <c r="O4" s="56" t="s">
        <v>18</v>
      </c>
    </row>
    <row r="5" spans="1:15">
      <c r="A5" s="130" t="s">
        <v>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36179.059000000001</v>
      </c>
      <c r="J5" s="2">
        <v>44669.703999999998</v>
      </c>
      <c r="K5" s="2">
        <v>58061.374000000003</v>
      </c>
      <c r="L5" s="2">
        <v>76704.543000000005</v>
      </c>
      <c r="M5" s="2">
        <v>68756.805999999997</v>
      </c>
      <c r="N5" s="2">
        <v>64368.317999999999</v>
      </c>
      <c r="O5" s="2">
        <v>73673.267000000007</v>
      </c>
    </row>
    <row r="6" spans="1:15" s="83" customFormat="1" ht="13.2">
      <c r="A6" s="74" t="s">
        <v>1</v>
      </c>
      <c r="B6" s="80">
        <v>1042789.5528647</v>
      </c>
      <c r="C6" s="80">
        <v>24950070.905102499</v>
      </c>
      <c r="D6" s="80">
        <v>401370571.16545397</v>
      </c>
      <c r="E6" s="80">
        <v>417307282.19087797</v>
      </c>
      <c r="F6" s="80">
        <v>448401558.58926803</v>
      </c>
      <c r="G6" s="80">
        <v>498506.163</v>
      </c>
      <c r="H6" s="80">
        <v>533378.96400000004</v>
      </c>
      <c r="I6" s="80">
        <v>547981.42700000003</v>
      </c>
      <c r="J6" s="80">
        <v>608561.08900000004</v>
      </c>
      <c r="K6" s="80">
        <v>693810.66599999997</v>
      </c>
      <c r="L6" s="80">
        <v>786539.82499999995</v>
      </c>
      <c r="M6" s="80">
        <v>828584.23300000001</v>
      </c>
      <c r="N6" s="80">
        <v>889113.01</v>
      </c>
      <c r="O6" s="80">
        <v>942048.255</v>
      </c>
    </row>
    <row r="7" spans="1:15">
      <c r="A7" s="62" t="s">
        <v>2</v>
      </c>
      <c r="B7" s="2">
        <v>335068.90470093797</v>
      </c>
      <c r="C7" s="2">
        <v>5674614.2608515704</v>
      </c>
      <c r="D7" s="2">
        <v>139866965.31323299</v>
      </c>
      <c r="E7" s="2">
        <v>141706553.03153601</v>
      </c>
      <c r="F7" s="2">
        <v>151609603.04200599</v>
      </c>
      <c r="G7" s="2">
        <v>149719.06</v>
      </c>
      <c r="H7" s="2">
        <v>163625.42800000001</v>
      </c>
      <c r="I7" s="2">
        <v>177741.715</v>
      </c>
      <c r="J7" s="2">
        <v>201274.916</v>
      </c>
      <c r="K7" s="2">
        <v>251892.32800000001</v>
      </c>
      <c r="L7" s="2">
        <v>295761.935</v>
      </c>
      <c r="M7" s="2">
        <v>268508.85100000002</v>
      </c>
      <c r="N7" s="2">
        <v>274293.92099999997</v>
      </c>
      <c r="O7" s="2">
        <v>312868.28000000003</v>
      </c>
    </row>
    <row r="8" spans="1:15">
      <c r="A8" s="62" t="s">
        <v>3</v>
      </c>
      <c r="B8" s="2">
        <v>0</v>
      </c>
      <c r="C8" s="2">
        <v>0</v>
      </c>
      <c r="D8" s="2">
        <v>64609718.808060698</v>
      </c>
      <c r="E8" s="2">
        <v>60342772.888329603</v>
      </c>
      <c r="F8" s="2">
        <v>63561087.562096901</v>
      </c>
      <c r="G8" s="2">
        <v>79678.675000000003</v>
      </c>
      <c r="H8" s="2">
        <v>85300.084000000003</v>
      </c>
      <c r="I8" s="2">
        <v>129241.162</v>
      </c>
      <c r="J8" s="2">
        <v>137244.81099999999</v>
      </c>
      <c r="K8" s="2">
        <v>156050.783</v>
      </c>
      <c r="L8" s="2">
        <v>216009.359</v>
      </c>
      <c r="M8" s="2">
        <v>243715.31899999999</v>
      </c>
      <c r="N8" s="2">
        <v>219440.97899999999</v>
      </c>
      <c r="O8" s="2">
        <v>215233.60399999999</v>
      </c>
    </row>
    <row r="9" spans="1:15">
      <c r="A9" s="62" t="s">
        <v>4</v>
      </c>
      <c r="B9" s="2">
        <v>410991.627878976</v>
      </c>
      <c r="C9" s="2">
        <v>8499100.8297405504</v>
      </c>
      <c r="D9" s="2">
        <v>222794969.65583301</v>
      </c>
      <c r="E9" s="2">
        <v>233399198.04589</v>
      </c>
      <c r="F9" s="2">
        <v>254202531.435238</v>
      </c>
      <c r="G9" s="2">
        <v>263344.95299999998</v>
      </c>
      <c r="H9" s="2">
        <v>214685.78700000001</v>
      </c>
      <c r="I9" s="2">
        <v>279654.04100000003</v>
      </c>
      <c r="J9" s="2">
        <v>335362.61499999999</v>
      </c>
      <c r="K9" s="2">
        <v>403020.15</v>
      </c>
      <c r="L9" s="2">
        <v>470308.74400000001</v>
      </c>
      <c r="M9" s="2">
        <v>375753.24200000003</v>
      </c>
      <c r="N9" s="2">
        <v>402701.42499999999</v>
      </c>
      <c r="O9" s="2">
        <v>443414.69199999998</v>
      </c>
    </row>
    <row r="10" spans="1:15">
      <c r="A10" s="62" t="s">
        <v>5</v>
      </c>
      <c r="B10" s="2">
        <v>0</v>
      </c>
      <c r="C10" s="2">
        <v>0</v>
      </c>
      <c r="D10" s="2">
        <v>26683673.050843202</v>
      </c>
      <c r="E10" s="2">
        <v>27875812.968785699</v>
      </c>
      <c r="F10" s="2">
        <v>32104410.848506499</v>
      </c>
      <c r="G10" s="2">
        <v>46473.159</v>
      </c>
      <c r="H10" s="2">
        <v>54975.67</v>
      </c>
      <c r="I10" s="2">
        <v>42363.722000000002</v>
      </c>
      <c r="J10" s="2">
        <v>49638.775000000001</v>
      </c>
      <c r="K10" s="2">
        <v>50978.813000000002</v>
      </c>
      <c r="L10" s="2">
        <v>71094.932000000001</v>
      </c>
      <c r="M10" s="2">
        <v>61361.072999999997</v>
      </c>
      <c r="N10" s="2">
        <v>66205.278000000006</v>
      </c>
      <c r="O10" s="2">
        <v>75891.232999999993</v>
      </c>
    </row>
    <row r="11" spans="1:15">
      <c r="A11" s="62" t="s">
        <v>6</v>
      </c>
      <c r="B11" s="2">
        <v>109992.414550915</v>
      </c>
      <c r="C11" s="2">
        <v>2014389.63275865</v>
      </c>
      <c r="D11" s="2">
        <v>36317361.652736902</v>
      </c>
      <c r="E11" s="2">
        <v>38954980.241688803</v>
      </c>
      <c r="F11" s="2">
        <v>42160052.165038504</v>
      </c>
      <c r="G11" s="2">
        <v>31590.632000000001</v>
      </c>
      <c r="H11" s="2">
        <v>34759.923000000003</v>
      </c>
      <c r="I11" s="2">
        <v>42253.266000000003</v>
      </c>
      <c r="J11" s="2">
        <v>53364.192000000003</v>
      </c>
      <c r="K11" s="2">
        <v>62868.571000000004</v>
      </c>
      <c r="L11" s="2">
        <v>75895.725000000006</v>
      </c>
      <c r="M11" s="2">
        <v>79795.868000000002</v>
      </c>
      <c r="N11" s="2">
        <v>85641.604000000007</v>
      </c>
      <c r="O11" s="2">
        <v>112144.15700000001</v>
      </c>
    </row>
    <row r="12" spans="1:15">
      <c r="A12" s="62" t="s">
        <v>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9627.6090000000004</v>
      </c>
      <c r="J12" s="2">
        <v>16513.428</v>
      </c>
      <c r="K12" s="2">
        <v>23694.474999999999</v>
      </c>
      <c r="L12" s="2">
        <v>26462.929</v>
      </c>
      <c r="M12" s="2">
        <v>26948.468000000001</v>
      </c>
      <c r="N12" s="2">
        <v>29530.098999999998</v>
      </c>
      <c r="O12" s="2">
        <v>36356.040999999997</v>
      </c>
    </row>
    <row r="13" spans="1:15">
      <c r="A13" s="62" t="s">
        <v>7</v>
      </c>
      <c r="B13" s="2">
        <v>238219.65526923101</v>
      </c>
      <c r="C13" s="2">
        <v>3904896.8071703701</v>
      </c>
      <c r="D13" s="2">
        <v>67951686.8736206</v>
      </c>
      <c r="E13" s="2">
        <v>68203366.882446304</v>
      </c>
      <c r="F13" s="2">
        <v>73751691.229158804</v>
      </c>
      <c r="G13" s="2">
        <v>62029.326999999997</v>
      </c>
      <c r="H13" s="2">
        <v>66619.576000000001</v>
      </c>
      <c r="I13" s="2">
        <v>70258.457999999999</v>
      </c>
      <c r="J13" s="2">
        <v>81199.831000000006</v>
      </c>
      <c r="K13" s="2">
        <v>89009.558999999994</v>
      </c>
      <c r="L13" s="2">
        <v>94314.159</v>
      </c>
      <c r="M13" s="2">
        <v>98296.966</v>
      </c>
      <c r="N13" s="2">
        <v>99314.035999999993</v>
      </c>
      <c r="O13" s="2">
        <v>116581.15399999999</v>
      </c>
    </row>
    <row r="14" spans="1:15">
      <c r="A14" s="62" t="s">
        <v>10</v>
      </c>
      <c r="B14" s="2">
        <f>SUM(B5:B13)</f>
        <v>2137062.1552647599</v>
      </c>
      <c r="C14" s="2">
        <f>SUM(C5:C13)</f>
        <v>45043072.435623638</v>
      </c>
      <c r="D14" s="2">
        <f>SUM(D5:D13)</f>
        <v>959594946.51978135</v>
      </c>
      <c r="E14" s="2">
        <f t="shared" ref="E14:O14" si="1">SUM(E5:E13)</f>
        <v>987789966.2495544</v>
      </c>
      <c r="F14" s="2">
        <f t="shared" si="1"/>
        <v>1065790934.8713126</v>
      </c>
      <c r="G14" s="2">
        <f t="shared" si="1"/>
        <v>1131341.969</v>
      </c>
      <c r="H14" s="2">
        <f t="shared" si="1"/>
        <v>1153345.432</v>
      </c>
      <c r="I14" s="2">
        <f t="shared" si="1"/>
        <v>1335300.4590000003</v>
      </c>
      <c r="J14" s="2">
        <f t="shared" si="1"/>
        <v>1527829.361</v>
      </c>
      <c r="K14" s="2">
        <f t="shared" si="1"/>
        <v>1789386.719</v>
      </c>
      <c r="L14" s="2">
        <f t="shared" si="1"/>
        <v>2113092.1510000001</v>
      </c>
      <c r="M14" s="2">
        <f t="shared" si="1"/>
        <v>2051720.8260000004</v>
      </c>
      <c r="N14" s="2">
        <f t="shared" si="1"/>
        <v>2130608.67</v>
      </c>
      <c r="O14" s="2">
        <f t="shared" si="1"/>
        <v>2328210.6830000007</v>
      </c>
    </row>
    <row r="15" spans="1:15" ht="12.6" thickBot="1">
      <c r="A15" s="127" t="s">
        <v>0</v>
      </c>
      <c r="B15" s="25">
        <v>99054706.826236695</v>
      </c>
      <c r="C15" s="25">
        <v>2475217968.13692</v>
      </c>
      <c r="D15" s="25">
        <v>52224613455.461502</v>
      </c>
      <c r="E15" s="25">
        <v>58203251801.778099</v>
      </c>
      <c r="F15" s="25">
        <v>60257579248.475899</v>
      </c>
      <c r="G15" s="25">
        <v>65400892.004999898</v>
      </c>
      <c r="H15" s="25">
        <v>71872891.211999997</v>
      </c>
      <c r="I15" s="25">
        <v>80098323.971000001</v>
      </c>
      <c r="J15" s="25">
        <v>92010556.991999894</v>
      </c>
      <c r="K15" s="25">
        <v>108739391.421</v>
      </c>
      <c r="L15" s="25">
        <v>119702912.521999</v>
      </c>
      <c r="M15" s="25">
        <v>123742470.649</v>
      </c>
      <c r="N15" s="25">
        <v>135612451.67599899</v>
      </c>
      <c r="O15" s="25">
        <v>153732796.21999899</v>
      </c>
    </row>
    <row r="16" spans="1:15" s="11" customFormat="1" ht="15.6">
      <c r="A16" s="583" t="s">
        <v>13</v>
      </c>
      <c r="B16" s="575" t="s">
        <v>25</v>
      </c>
      <c r="C16" s="576"/>
      <c r="D16" s="576"/>
      <c r="E16" s="576"/>
      <c r="F16" s="576"/>
      <c r="G16" s="576"/>
      <c r="H16" s="576"/>
      <c r="I16" s="576"/>
      <c r="J16" s="576"/>
      <c r="K16" s="576"/>
      <c r="L16" s="576"/>
      <c r="M16" s="576"/>
      <c r="N16" s="576"/>
      <c r="O16" s="577"/>
    </row>
    <row r="17" spans="1:15" s="72" customFormat="1" thickBot="1">
      <c r="A17" s="584"/>
      <c r="B17" s="129">
        <v>0.98023807548751474</v>
      </c>
      <c r="C17" s="129">
        <v>4.0752294848270837E-2</v>
      </c>
      <c r="D17" s="129">
        <v>2.2554174062567192E-3</v>
      </c>
      <c r="E17" s="129">
        <v>2.1297880132708316E-3</v>
      </c>
      <c r="F17" s="129">
        <v>2.0448270233438346E-3</v>
      </c>
      <c r="G17" s="129">
        <v>1.9165819439742195</v>
      </c>
      <c r="H17" s="129">
        <v>1.8096596614301881</v>
      </c>
      <c r="I17" s="129">
        <v>1.6589669785058649</v>
      </c>
      <c r="J17" s="129">
        <v>1.4731557804613455</v>
      </c>
      <c r="K17" s="129">
        <v>1.2689991203895579</v>
      </c>
      <c r="L17" s="129">
        <v>1.1884534618386606</v>
      </c>
      <c r="M17" s="129">
        <v>1.1152154138917121</v>
      </c>
      <c r="N17" s="129">
        <v>1.0669077656020758</v>
      </c>
      <c r="O17" s="129">
        <v>1</v>
      </c>
    </row>
    <row r="18" spans="1:15">
      <c r="A18" s="47" t="s">
        <v>8</v>
      </c>
      <c r="B18" s="18">
        <f t="shared" ref="B18:O18" si="2">B5*B$17</f>
        <v>0</v>
      </c>
      <c r="C18" s="18">
        <f t="shared" si="2"/>
        <v>0</v>
      </c>
      <c r="D18" s="18">
        <f t="shared" si="2"/>
        <v>0</v>
      </c>
      <c r="E18" s="18">
        <f t="shared" si="2"/>
        <v>0</v>
      </c>
      <c r="F18" s="18">
        <f t="shared" si="2"/>
        <v>0</v>
      </c>
      <c r="G18" s="18">
        <f t="shared" si="2"/>
        <v>0</v>
      </c>
      <c r="H18" s="18">
        <f t="shared" si="2"/>
        <v>0</v>
      </c>
      <c r="I18" s="128">
        <f t="shared" si="2"/>
        <v>60019.864194415422</v>
      </c>
      <c r="J18" s="18">
        <f t="shared" si="2"/>
        <v>65805.432659097292</v>
      </c>
      <c r="K18" s="18">
        <f t="shared" si="2"/>
        <v>73679.832534609144</v>
      </c>
      <c r="L18" s="18">
        <f t="shared" si="2"/>
        <v>91159.779667102412</v>
      </c>
      <c r="M18" s="18">
        <f t="shared" si="2"/>
        <v>76678.64986116215</v>
      </c>
      <c r="N18" s="18">
        <f t="shared" si="2"/>
        <v>68675.058332943881</v>
      </c>
      <c r="O18" s="18">
        <f t="shared" si="2"/>
        <v>73673.267000000007</v>
      </c>
    </row>
    <row r="19" spans="1:15" s="83" customFormat="1" ht="13.2">
      <c r="A19" s="73" t="s">
        <v>1</v>
      </c>
      <c r="B19" s="80">
        <f t="shared" ref="B19:O19" si="3">B6*B$17</f>
        <v>1022182.0244385796</v>
      </c>
      <c r="C19" s="80">
        <f t="shared" si="3"/>
        <v>1016772.6460100006</v>
      </c>
      <c r="D19" s="80">
        <f t="shared" si="3"/>
        <v>905258.17256576614</v>
      </c>
      <c r="E19" s="80">
        <f t="shared" si="3"/>
        <v>888776.04746076022</v>
      </c>
      <c r="F19" s="80">
        <f t="shared" si="3"/>
        <v>916903.62431282899</v>
      </c>
      <c r="G19" s="80">
        <f t="shared" si="3"/>
        <v>955427.9109656692</v>
      </c>
      <c r="H19" s="80">
        <f t="shared" si="3"/>
        <v>965234.39540622453</v>
      </c>
      <c r="I19" s="80">
        <f t="shared" si="3"/>
        <v>909083.09222752228</v>
      </c>
      <c r="J19" s="80">
        <f t="shared" si="3"/>
        <v>896505.28602420143</v>
      </c>
      <c r="K19" s="80">
        <f t="shared" si="3"/>
        <v>880445.12487089331</v>
      </c>
      <c r="L19" s="80">
        <f t="shared" si="3"/>
        <v>934765.97789522423</v>
      </c>
      <c r="M19" s="80">
        <f t="shared" si="3"/>
        <v>924049.90834924183</v>
      </c>
      <c r="N19" s="80">
        <f t="shared" si="3"/>
        <v>948601.57486683608</v>
      </c>
      <c r="O19" s="80">
        <f t="shared" si="3"/>
        <v>942048.255</v>
      </c>
    </row>
    <row r="20" spans="1:15">
      <c r="A20" s="48" t="s">
        <v>2</v>
      </c>
      <c r="B20" s="2">
        <f t="shared" ref="B20:O20" si="4">B7*B$17</f>
        <v>328447.29829975689</v>
      </c>
      <c r="C20" s="2">
        <f t="shared" si="4"/>
        <v>231253.55350842568</v>
      </c>
      <c r="D20" s="2">
        <f t="shared" si="4"/>
        <v>315458.38812777045</v>
      </c>
      <c r="E20" s="2">
        <f t="shared" si="4"/>
        <v>301804.91804849281</v>
      </c>
      <c r="F20" s="2">
        <f t="shared" si="4"/>
        <v>310015.4132987255</v>
      </c>
      <c r="G20" s="2">
        <f t="shared" si="4"/>
        <v>286948.84706479282</v>
      </c>
      <c r="H20" s="2">
        <f t="shared" si="4"/>
        <v>296106.33663584967</v>
      </c>
      <c r="I20" s="2">
        <f t="shared" si="4"/>
        <v>294867.63588800054</v>
      </c>
      <c r="J20" s="2">
        <f t="shared" si="4"/>
        <v>296509.30596727174</v>
      </c>
      <c r="K20" s="2">
        <f t="shared" si="4"/>
        <v>319651.14266487799</v>
      </c>
      <c r="L20" s="2">
        <f t="shared" si="4"/>
        <v>351499.29553085094</v>
      </c>
      <c r="M20" s="2">
        <f t="shared" si="4"/>
        <v>299445.20940155309</v>
      </c>
      <c r="N20" s="2">
        <f t="shared" si="4"/>
        <v>292646.31437234225</v>
      </c>
      <c r="O20" s="2">
        <f t="shared" si="4"/>
        <v>312868.28000000003</v>
      </c>
    </row>
    <row r="21" spans="1:15">
      <c r="A21" s="48" t="s">
        <v>3</v>
      </c>
      <c r="B21" s="2">
        <f t="shared" ref="B21:O21" si="5">B8*B$17</f>
        <v>0</v>
      </c>
      <c r="C21" s="2">
        <f t="shared" si="5"/>
        <v>0</v>
      </c>
      <c r="D21" s="9">
        <f t="shared" si="5"/>
        <v>145721.88441305223</v>
      </c>
      <c r="E21" s="2">
        <f t="shared" si="5"/>
        <v>128517.31438508851</v>
      </c>
      <c r="F21" s="2">
        <f t="shared" si="5"/>
        <v>129971.42948009944</v>
      </c>
      <c r="G21" s="2">
        <f t="shared" si="5"/>
        <v>152710.70982479004</v>
      </c>
      <c r="H21" s="2">
        <f t="shared" si="5"/>
        <v>154364.1211314066</v>
      </c>
      <c r="I21" s="2">
        <f t="shared" si="5"/>
        <v>214406.82002172701</v>
      </c>
      <c r="J21" s="2">
        <f t="shared" si="5"/>
        <v>202182.98666297484</v>
      </c>
      <c r="K21" s="2">
        <f t="shared" si="5"/>
        <v>198028.30636310176</v>
      </c>
      <c r="L21" s="2">
        <f t="shared" si="5"/>
        <v>256717.07049310004</v>
      </c>
      <c r="M21" s="2">
        <f t="shared" si="5"/>
        <v>271795.08035033563</v>
      </c>
      <c r="N21" s="2">
        <f t="shared" si="5"/>
        <v>234123.28458642203</v>
      </c>
      <c r="O21" s="2">
        <f t="shared" si="5"/>
        <v>215233.60399999999</v>
      </c>
    </row>
    <row r="22" spans="1:15">
      <c r="A22" s="48" t="s">
        <v>4</v>
      </c>
      <c r="B22" s="2">
        <f t="shared" ref="B22:O22" si="6">B9*B$17</f>
        <v>402869.64235356823</v>
      </c>
      <c r="C22" s="2">
        <f t="shared" si="6"/>
        <v>346357.86295877025</v>
      </c>
      <c r="D22" s="2">
        <f t="shared" si="6"/>
        <v>502495.65258820337</v>
      </c>
      <c r="E22" s="2">
        <f t="shared" si="6"/>
        <v>497090.81430516142</v>
      </c>
      <c r="F22" s="2">
        <f t="shared" si="6"/>
        <v>519800.2056811853</v>
      </c>
      <c r="G22" s="2">
        <f t="shared" si="6"/>
        <v>504722.18195653945</v>
      </c>
      <c r="H22" s="2">
        <f t="shared" si="6"/>
        <v>388508.2086162935</v>
      </c>
      <c r="I22" s="2">
        <f t="shared" si="6"/>
        <v>463936.81942472531</v>
      </c>
      <c r="J22" s="2">
        <f t="shared" si="6"/>
        <v>494041.37483788276</v>
      </c>
      <c r="K22" s="2">
        <f t="shared" si="6"/>
        <v>511432.21584926773</v>
      </c>
      <c r="L22" s="2">
        <f t="shared" si="6"/>
        <v>558940.05493979238</v>
      </c>
      <c r="M22" s="2">
        <f t="shared" si="6"/>
        <v>419045.80729818268</v>
      </c>
      <c r="N22" s="2">
        <f t="shared" si="6"/>
        <v>429645.2775515219</v>
      </c>
      <c r="O22" s="2">
        <f t="shared" si="6"/>
        <v>443414.69199999998</v>
      </c>
    </row>
    <row r="23" spans="1:15">
      <c r="A23" s="48" t="s">
        <v>5</v>
      </c>
      <c r="B23" s="2">
        <f t="shared" ref="B23:O23" si="7">B10*B$17</f>
        <v>0</v>
      </c>
      <c r="C23" s="2">
        <f t="shared" si="7"/>
        <v>0</v>
      </c>
      <c r="D23" s="2">
        <f t="shared" si="7"/>
        <v>60182.820661735095</v>
      </c>
      <c r="E23" s="2">
        <f t="shared" si="7"/>
        <v>59369.572321099375</v>
      </c>
      <c r="F23" s="2">
        <f t="shared" si="7"/>
        <v>65647.966871559052</v>
      </c>
      <c r="G23" s="2">
        <f t="shared" si="7"/>
        <v>89069.617418843001</v>
      </c>
      <c r="H23" s="2">
        <f t="shared" si="7"/>
        <v>99487.252359097751</v>
      </c>
      <c r="I23" s="2">
        <f t="shared" si="7"/>
        <v>70280.015884602442</v>
      </c>
      <c r="J23" s="2">
        <f t="shared" si="7"/>
        <v>73125.648326270137</v>
      </c>
      <c r="K23" s="2">
        <f t="shared" si="7"/>
        <v>64692.068855503763</v>
      </c>
      <c r="L23" s="2">
        <f t="shared" si="7"/>
        <v>84493.018054584172</v>
      </c>
      <c r="M23" s="2">
        <f t="shared" si="7"/>
        <v>68430.81442253456</v>
      </c>
      <c r="N23" s="2">
        <f t="shared" si="7"/>
        <v>70634.925222044272</v>
      </c>
      <c r="O23" s="2">
        <f t="shared" si="7"/>
        <v>75891.232999999993</v>
      </c>
    </row>
    <row r="24" spans="1:15">
      <c r="A24" s="48" t="s">
        <v>6</v>
      </c>
      <c r="B24" s="2">
        <f t="shared" ref="B24:O24" si="8">B11*B$17</f>
        <v>107818.75275761382</v>
      </c>
      <c r="C24" s="2">
        <f t="shared" si="8"/>
        <v>82091.00025348051</v>
      </c>
      <c r="D24" s="9">
        <f t="shared" si="8"/>
        <v>81910.809620903106</v>
      </c>
      <c r="E24" s="2">
        <f t="shared" si="8"/>
        <v>82965.8499759509</v>
      </c>
      <c r="F24" s="2">
        <f t="shared" si="8"/>
        <v>86210.013972656467</v>
      </c>
      <c r="G24" s="2">
        <f t="shared" si="8"/>
        <v>60546.034889934192</v>
      </c>
      <c r="H24" s="2">
        <f t="shared" si="8"/>
        <v>62903.630487519411</v>
      </c>
      <c r="I24" s="2">
        <f t="shared" si="8"/>
        <v>70096.773028024603</v>
      </c>
      <c r="J24" s="2">
        <f t="shared" si="8"/>
        <v>78613.767914449098</v>
      </c>
      <c r="K24" s="2">
        <f t="shared" si="8"/>
        <v>79780.161299148473</v>
      </c>
      <c r="L24" s="2">
        <f t="shared" si="8"/>
        <v>90198.53711500499</v>
      </c>
      <c r="M24" s="2">
        <f t="shared" si="8"/>
        <v>88989.581958468421</v>
      </c>
      <c r="N24" s="2">
        <f t="shared" si="8"/>
        <v>91371.692366217801</v>
      </c>
      <c r="O24" s="2">
        <f t="shared" si="8"/>
        <v>112144.15700000001</v>
      </c>
    </row>
    <row r="25" spans="1:15">
      <c r="A25" s="48" t="s">
        <v>9</v>
      </c>
      <c r="B25" s="2">
        <f t="shared" ref="B25:O25" si="9">B12*B$17</f>
        <v>0</v>
      </c>
      <c r="C25" s="2">
        <f t="shared" si="9"/>
        <v>0</v>
      </c>
      <c r="D25" s="2">
        <f t="shared" si="9"/>
        <v>0</v>
      </c>
      <c r="E25" s="2">
        <f t="shared" si="9"/>
        <v>0</v>
      </c>
      <c r="F25" s="2">
        <f t="shared" si="9"/>
        <v>0</v>
      </c>
      <c r="G25" s="2">
        <f t="shared" si="9"/>
        <v>0</v>
      </c>
      <c r="H25" s="2">
        <f t="shared" si="9"/>
        <v>0</v>
      </c>
      <c r="I25" s="2">
        <f t="shared" si="9"/>
        <v>15971.885412965872</v>
      </c>
      <c r="J25" s="2">
        <f t="shared" si="9"/>
        <v>24326.851913432238</v>
      </c>
      <c r="K25" s="2">
        <f t="shared" si="9"/>
        <v>30068.267933092367</v>
      </c>
      <c r="L25" s="2">
        <f t="shared" si="9"/>
        <v>31449.959580440685</v>
      </c>
      <c r="M25" s="2">
        <f t="shared" si="9"/>
        <v>30053.346894367558</v>
      </c>
      <c r="N25" s="2">
        <f t="shared" si="9"/>
        <v>31505.891942098089</v>
      </c>
      <c r="O25" s="2">
        <f t="shared" si="9"/>
        <v>36356.040999999997</v>
      </c>
    </row>
    <row r="26" spans="1:15">
      <c r="A26" s="48" t="s">
        <v>7</v>
      </c>
      <c r="B26" s="2">
        <f t="shared" ref="B26:O26" si="10">B13*B$17</f>
        <v>233511.97642441021</v>
      </c>
      <c r="C26" s="2">
        <f t="shared" si="10"/>
        <v>159133.50603787831</v>
      </c>
      <c r="D26" s="2">
        <f t="shared" si="10"/>
        <v>153259.41735927013</v>
      </c>
      <c r="E26" s="2">
        <f t="shared" si="10"/>
        <v>145258.71325094695</v>
      </c>
      <c r="F26" s="2">
        <f t="shared" si="10"/>
        <v>150809.4512426944</v>
      </c>
      <c r="G26" s="2">
        <f t="shared" si="10"/>
        <v>118884.28812507253</v>
      </c>
      <c r="H26" s="2">
        <f t="shared" si="10"/>
        <v>120558.75934878268</v>
      </c>
      <c r="I26" s="2">
        <f t="shared" si="10"/>
        <v>116556.46178274121</v>
      </c>
      <c r="J26" s="2">
        <f t="shared" si="10"/>
        <v>119620.00041013437</v>
      </c>
      <c r="K26" s="2">
        <f t="shared" si="10"/>
        <v>112953.05207726244</v>
      </c>
      <c r="L26" s="2">
        <f t="shared" si="10"/>
        <v>112087.98876395187</v>
      </c>
      <c r="M26" s="2">
        <f t="shared" si="10"/>
        <v>109622.29162198956</v>
      </c>
      <c r="N26" s="2">
        <f t="shared" si="10"/>
        <v>105958.91624168411</v>
      </c>
      <c r="O26" s="2">
        <f t="shared" si="10"/>
        <v>116581.15399999999</v>
      </c>
    </row>
    <row r="27" spans="1:15">
      <c r="A27" s="48" t="s">
        <v>10</v>
      </c>
      <c r="B27" s="2">
        <f t="shared" ref="B27:O27" si="11">B14*B$17</f>
        <v>2094829.6942739286</v>
      </c>
      <c r="C27" s="2">
        <f t="shared" si="11"/>
        <v>1835608.5687685553</v>
      </c>
      <c r="D27" s="2">
        <f t="shared" si="11"/>
        <v>2164287.1453367006</v>
      </c>
      <c r="E27" s="2">
        <f t="shared" si="11"/>
        <v>2103783.2297475003</v>
      </c>
      <c r="F27" s="2">
        <f t="shared" si="11"/>
        <v>2179358.1048597489</v>
      </c>
      <c r="G27" s="2">
        <f t="shared" si="11"/>
        <v>2168309.5902456413</v>
      </c>
      <c r="H27" s="2">
        <f t="shared" si="11"/>
        <v>2087162.703985174</v>
      </c>
      <c r="I27" s="2">
        <f t="shared" si="11"/>
        <v>2215219.3678647252</v>
      </c>
      <c r="J27" s="2">
        <f t="shared" si="11"/>
        <v>2250730.654715714</v>
      </c>
      <c r="K27" s="2">
        <f t="shared" si="11"/>
        <v>2270730.1724477569</v>
      </c>
      <c r="L27" s="2">
        <f t="shared" si="11"/>
        <v>2511311.682040052</v>
      </c>
      <c r="M27" s="2">
        <f t="shared" si="11"/>
        <v>2288110.6901578358</v>
      </c>
      <c r="N27" s="2">
        <f t="shared" si="11"/>
        <v>2273162.9354821104</v>
      </c>
      <c r="O27" s="2">
        <f t="shared" si="11"/>
        <v>2328210.6830000007</v>
      </c>
    </row>
    <row r="28" spans="1:15" ht="12.6" thickBot="1">
      <c r="A28" s="48" t="s">
        <v>0</v>
      </c>
      <c r="B28" s="2">
        <f t="shared" ref="B28:O28" si="12">B15*B$17</f>
        <v>97097195.187330246</v>
      </c>
      <c r="C28" s="2">
        <f t="shared" si="12"/>
        <v>100870812.45125361</v>
      </c>
      <c r="D28" s="2">
        <f t="shared" si="12"/>
        <v>117788302.22247674</v>
      </c>
      <c r="E28" s="2">
        <f t="shared" si="12"/>
        <v>123960588.02081093</v>
      </c>
      <c r="F28" s="2">
        <f t="shared" si="12"/>
        <v>123216326.40856619</v>
      </c>
      <c r="G28" s="2">
        <f t="shared" si="12"/>
        <v>125346168.7365907</v>
      </c>
      <c r="H28" s="2">
        <f t="shared" si="12"/>
        <v>130065471.97671665</v>
      </c>
      <c r="I28" s="2">
        <f t="shared" si="12"/>
        <v>132880474.50155376</v>
      </c>
      <c r="J28" s="2">
        <f t="shared" si="12"/>
        <v>135545883.89623272</v>
      </c>
      <c r="K28" s="2">
        <f t="shared" si="12"/>
        <v>137990192.06494483</v>
      </c>
      <c r="L28" s="2">
        <f t="shared" si="12"/>
        <v>142261340.77894008</v>
      </c>
      <c r="M28" s="2">
        <f t="shared" si="12"/>
        <v>137999510.62080759</v>
      </c>
      <c r="N28" s="2">
        <f t="shared" si="12"/>
        <v>144685977.80545956</v>
      </c>
      <c r="O28" s="2">
        <f t="shared" si="12"/>
        <v>153732796.21999899</v>
      </c>
    </row>
    <row r="29" spans="1:15" s="132" customFormat="1" ht="38.25" customHeight="1" thickBot="1">
      <c r="A29" s="131" t="s">
        <v>19</v>
      </c>
      <c r="B29" s="594" t="s">
        <v>38</v>
      </c>
      <c r="C29" s="595"/>
      <c r="D29" s="595"/>
      <c r="E29" s="595"/>
      <c r="F29" s="595"/>
      <c r="G29" s="595"/>
      <c r="H29" s="595"/>
      <c r="I29" s="595"/>
      <c r="J29" s="595"/>
      <c r="K29" s="595"/>
      <c r="L29" s="595"/>
      <c r="M29" s="595"/>
      <c r="N29" s="595"/>
      <c r="O29" s="596"/>
    </row>
    <row r="30" spans="1:15">
      <c r="A30" s="69" t="s">
        <v>8</v>
      </c>
      <c r="B30" s="6">
        <f>B5/B$14</f>
        <v>0</v>
      </c>
      <c r="C30" s="6">
        <f t="shared" ref="C30:O30" si="13">C5/C$14</f>
        <v>0</v>
      </c>
      <c r="D30" s="6">
        <f t="shared" si="13"/>
        <v>0</v>
      </c>
      <c r="E30" s="6">
        <f t="shared" si="13"/>
        <v>0</v>
      </c>
      <c r="F30" s="6">
        <f t="shared" si="13"/>
        <v>0</v>
      </c>
      <c r="G30" s="6">
        <f t="shared" si="13"/>
        <v>0</v>
      </c>
      <c r="H30" s="6">
        <f t="shared" si="13"/>
        <v>0</v>
      </c>
      <c r="I30" s="6">
        <f t="shared" si="13"/>
        <v>2.7094320799600648E-2</v>
      </c>
      <c r="J30" s="6">
        <f t="shared" si="13"/>
        <v>2.9237364551472314E-2</v>
      </c>
      <c r="K30" s="6">
        <f t="shared" si="13"/>
        <v>3.2447638838209128E-2</v>
      </c>
      <c r="L30" s="6">
        <f t="shared" si="13"/>
        <v>3.6299667746955727E-2</v>
      </c>
      <c r="M30" s="6">
        <f t="shared" si="13"/>
        <v>3.3511774666754778E-2</v>
      </c>
      <c r="N30" s="6">
        <f t="shared" si="13"/>
        <v>3.021123442626374E-2</v>
      </c>
      <c r="O30" s="27">
        <f t="shared" si="13"/>
        <v>3.1643728610105337E-2</v>
      </c>
    </row>
    <row r="31" spans="1:15" s="83" customFormat="1" ht="13.2">
      <c r="A31" s="90" t="s">
        <v>1</v>
      </c>
      <c r="B31" s="81">
        <f>B6/B14</f>
        <v>0.48795471404317164</v>
      </c>
      <c r="C31" s="81">
        <f t="shared" ref="C31:O31" si="14">C6/C14</f>
        <v>0.55391583113611054</v>
      </c>
      <c r="D31" s="81">
        <f t="shared" si="14"/>
        <v>0.41827082627011314</v>
      </c>
      <c r="E31" s="81">
        <f t="shared" si="14"/>
        <v>0.42246560144289808</v>
      </c>
      <c r="F31" s="81">
        <f t="shared" si="14"/>
        <v>0.42072187322873938</v>
      </c>
      <c r="G31" s="81">
        <f t="shared" si="14"/>
        <v>0.44063260858309056</v>
      </c>
      <c r="H31" s="81">
        <f t="shared" si="14"/>
        <v>0.46246245851520401</v>
      </c>
      <c r="I31" s="81">
        <f t="shared" si="14"/>
        <v>0.41038061756556315</v>
      </c>
      <c r="J31" s="81">
        <f t="shared" si="14"/>
        <v>0.39831744600174629</v>
      </c>
      <c r="K31" s="81">
        <f t="shared" si="14"/>
        <v>0.38773656841922721</v>
      </c>
      <c r="L31" s="81">
        <f t="shared" si="14"/>
        <v>0.37222220745450108</v>
      </c>
      <c r="M31" s="81">
        <f t="shared" si="14"/>
        <v>0.40384842932817211</v>
      </c>
      <c r="N31" s="81">
        <f t="shared" si="14"/>
        <v>0.41730469913088264</v>
      </c>
      <c r="O31" s="92">
        <f t="shared" si="14"/>
        <v>0.4046232851170195</v>
      </c>
    </row>
    <row r="32" spans="1:15">
      <c r="A32" s="70" t="s">
        <v>2</v>
      </c>
      <c r="B32" s="6">
        <f t="shared" ref="B32:O38" si="15">B7/B$14</f>
        <v>0.15678949902111125</v>
      </c>
      <c r="C32" s="6">
        <f t="shared" si="15"/>
        <v>0.12598195358369105</v>
      </c>
      <c r="D32" s="6">
        <f t="shared" si="15"/>
        <v>0.14575625457438748</v>
      </c>
      <c r="E32" s="6">
        <f t="shared" si="15"/>
        <v>0.14345818227893944</v>
      </c>
      <c r="F32" s="6">
        <f t="shared" si="15"/>
        <v>0.14225079054581363</v>
      </c>
      <c r="G32" s="6">
        <f t="shared" si="15"/>
        <v>0.13233758147621588</v>
      </c>
      <c r="H32" s="6">
        <f t="shared" si="15"/>
        <v>0.14187027013776737</v>
      </c>
      <c r="I32" s="6">
        <f t="shared" si="15"/>
        <v>0.13310990331951947</v>
      </c>
      <c r="J32" s="6">
        <f t="shared" si="15"/>
        <v>0.13173913339920426</v>
      </c>
      <c r="K32" s="6">
        <f t="shared" si="15"/>
        <v>0.14077020094391346</v>
      </c>
      <c r="L32" s="6">
        <f t="shared" si="15"/>
        <v>0.13996641597482323</v>
      </c>
      <c r="M32" s="6">
        <f t="shared" si="15"/>
        <v>0.13087007140414919</v>
      </c>
      <c r="N32" s="6">
        <f t="shared" si="15"/>
        <v>0.12873970000319204</v>
      </c>
      <c r="O32" s="27">
        <f t="shared" si="15"/>
        <v>0.13438142960363691</v>
      </c>
    </row>
    <row r="33" spans="1:15">
      <c r="A33" s="70" t="s">
        <v>3</v>
      </c>
      <c r="B33" s="6">
        <f t="shared" si="15"/>
        <v>0</v>
      </c>
      <c r="C33" s="6">
        <f t="shared" si="15"/>
        <v>0</v>
      </c>
      <c r="D33" s="6">
        <f t="shared" si="15"/>
        <v>6.7330199103678601E-2</v>
      </c>
      <c r="E33" s="6">
        <f t="shared" si="15"/>
        <v>6.1088667581266617E-2</v>
      </c>
      <c r="F33" s="6">
        <f t="shared" si="15"/>
        <v>5.9637481876097485E-2</v>
      </c>
      <c r="G33" s="6">
        <f t="shared" si="15"/>
        <v>7.0428462112502074E-2</v>
      </c>
      <c r="H33" s="6">
        <f t="shared" si="15"/>
        <v>7.3958834563624468E-2</v>
      </c>
      <c r="I33" s="6">
        <f t="shared" si="15"/>
        <v>9.67880757689457E-2</v>
      </c>
      <c r="J33" s="6">
        <f t="shared" si="15"/>
        <v>8.9829934221299465E-2</v>
      </c>
      <c r="K33" s="6">
        <f t="shared" si="15"/>
        <v>8.7209087528719934E-2</v>
      </c>
      <c r="L33" s="6">
        <f t="shared" si="15"/>
        <v>0.10222429670082098</v>
      </c>
      <c r="M33" s="6">
        <f t="shared" si="15"/>
        <v>0.11878580941011511</v>
      </c>
      <c r="N33" s="6">
        <f t="shared" si="15"/>
        <v>0.10299450203589006</v>
      </c>
      <c r="O33" s="27">
        <f t="shared" si="15"/>
        <v>9.2445930933820017E-2</v>
      </c>
    </row>
    <row r="34" spans="1:15">
      <c r="A34" s="70" t="s">
        <v>4</v>
      </c>
      <c r="B34" s="6">
        <f t="shared" si="15"/>
        <v>0.1923161789499091</v>
      </c>
      <c r="C34" s="6">
        <f t="shared" si="15"/>
        <v>0.18868830144496951</v>
      </c>
      <c r="D34" s="6">
        <f t="shared" si="15"/>
        <v>0.23217605559914259</v>
      </c>
      <c r="E34" s="6">
        <f t="shared" si="15"/>
        <v>0.23628423654884972</v>
      </c>
      <c r="F34" s="6">
        <f t="shared" si="15"/>
        <v>0.23851069015325349</v>
      </c>
      <c r="G34" s="6">
        <f t="shared" si="15"/>
        <v>0.23277219462897869</v>
      </c>
      <c r="H34" s="6">
        <f t="shared" si="15"/>
        <v>0.18614179329406666</v>
      </c>
      <c r="I34" s="6">
        <f t="shared" si="15"/>
        <v>0.20943154712118614</v>
      </c>
      <c r="J34" s="6">
        <f t="shared" si="15"/>
        <v>0.21950266408056024</v>
      </c>
      <c r="K34" s="6">
        <f t="shared" si="15"/>
        <v>0.2252280883280659</v>
      </c>
      <c r="L34" s="6">
        <f t="shared" si="15"/>
        <v>0.22256897020673283</v>
      </c>
      <c r="M34" s="6">
        <f t="shared" si="15"/>
        <v>0.18314053122546994</v>
      </c>
      <c r="N34" s="6">
        <f t="shared" si="15"/>
        <v>0.18900769093368985</v>
      </c>
      <c r="O34" s="27">
        <f t="shared" si="15"/>
        <v>0.19045299260831536</v>
      </c>
    </row>
    <row r="35" spans="1:15">
      <c r="A35" s="70" t="s">
        <v>5</v>
      </c>
      <c r="B35" s="6">
        <f t="shared" si="15"/>
        <v>0</v>
      </c>
      <c r="C35" s="6">
        <f t="shared" si="15"/>
        <v>0</v>
      </c>
      <c r="D35" s="6">
        <f t="shared" si="15"/>
        <v>2.7807225483646433E-2</v>
      </c>
      <c r="E35" s="6">
        <f t="shared" si="15"/>
        <v>2.8220384819887083E-2</v>
      </c>
      <c r="F35" s="6">
        <f t="shared" si="15"/>
        <v>3.0122615794609755E-2</v>
      </c>
      <c r="G35" s="6">
        <f t="shared" si="15"/>
        <v>4.1077905950115068E-2</v>
      </c>
      <c r="H35" s="6">
        <f t="shared" si="15"/>
        <v>4.7666265868558967E-2</v>
      </c>
      <c r="I35" s="6">
        <f t="shared" si="15"/>
        <v>3.1725984750822278E-2</v>
      </c>
      <c r="J35" s="6">
        <f t="shared" si="15"/>
        <v>3.2489737576132362E-2</v>
      </c>
      <c r="K35" s="6">
        <f t="shared" si="15"/>
        <v>2.8489544746643444E-2</v>
      </c>
      <c r="L35" s="6">
        <f t="shared" si="15"/>
        <v>3.3644974719325434E-2</v>
      </c>
      <c r="M35" s="6">
        <f t="shared" si="15"/>
        <v>2.9907125873274137E-2</v>
      </c>
      <c r="N35" s="6">
        <f t="shared" si="15"/>
        <v>3.1073410585530006E-2</v>
      </c>
      <c r="O35" s="27">
        <f t="shared" si="15"/>
        <v>3.2596376931923896E-2</v>
      </c>
    </row>
    <row r="36" spans="1:15">
      <c r="A36" s="70" t="s">
        <v>6</v>
      </c>
      <c r="B36" s="6">
        <f t="shared" si="15"/>
        <v>5.1468982443932741E-2</v>
      </c>
      <c r="C36" s="6">
        <f t="shared" si="15"/>
        <v>4.4721408283985326E-2</v>
      </c>
      <c r="D36" s="6">
        <f t="shared" si="15"/>
        <v>3.7846553678144289E-2</v>
      </c>
      <c r="E36" s="6">
        <f t="shared" si="15"/>
        <v>3.9436501252987269E-2</v>
      </c>
      <c r="F36" s="6">
        <f t="shared" si="15"/>
        <v>3.9557525576185408E-2</v>
      </c>
      <c r="G36" s="6">
        <f t="shared" si="15"/>
        <v>2.792315044046598E-2</v>
      </c>
      <c r="H36" s="6">
        <f t="shared" si="15"/>
        <v>3.013834540422405E-2</v>
      </c>
      <c r="I36" s="6">
        <f t="shared" si="15"/>
        <v>3.1643264791239016E-2</v>
      </c>
      <c r="J36" s="6">
        <f t="shared" si="15"/>
        <v>3.4928110011625838E-2</v>
      </c>
      <c r="K36" s="6">
        <f t="shared" si="15"/>
        <v>3.5134144191667042E-2</v>
      </c>
      <c r="L36" s="6">
        <f t="shared" si="15"/>
        <v>3.5916902613112776E-2</v>
      </c>
      <c r="M36" s="6">
        <f t="shared" si="15"/>
        <v>3.889216651154663E-2</v>
      </c>
      <c r="N36" s="6">
        <f t="shared" si="15"/>
        <v>4.0195839435873508E-2</v>
      </c>
      <c r="O36" s="27">
        <f t="shared" si="15"/>
        <v>4.8167529604965724E-2</v>
      </c>
    </row>
    <row r="37" spans="1:15">
      <c r="A37" s="70" t="s">
        <v>9</v>
      </c>
      <c r="B37" s="6">
        <f t="shared" si="15"/>
        <v>0</v>
      </c>
      <c r="C37" s="6">
        <f t="shared" si="15"/>
        <v>0</v>
      </c>
      <c r="D37" s="6">
        <f t="shared" si="15"/>
        <v>0</v>
      </c>
      <c r="E37" s="6">
        <f t="shared" si="15"/>
        <v>0</v>
      </c>
      <c r="F37" s="6">
        <f t="shared" si="15"/>
        <v>0</v>
      </c>
      <c r="G37" s="6">
        <f t="shared" si="15"/>
        <v>0</v>
      </c>
      <c r="H37" s="6">
        <f t="shared" si="15"/>
        <v>0</v>
      </c>
      <c r="I37" s="6">
        <f t="shared" si="15"/>
        <v>7.2100694155456729E-3</v>
      </c>
      <c r="J37" s="6">
        <f t="shared" si="15"/>
        <v>1.080842430544179E-2</v>
      </c>
      <c r="K37" s="6">
        <f t="shared" si="15"/>
        <v>1.3241673668641998E-2</v>
      </c>
      <c r="L37" s="6">
        <f t="shared" si="15"/>
        <v>1.252331990702662E-2</v>
      </c>
      <c r="M37" s="6">
        <f t="shared" si="15"/>
        <v>1.3134568630634934E-2</v>
      </c>
      <c r="N37" s="6">
        <f t="shared" si="15"/>
        <v>1.3859935621119949E-2</v>
      </c>
      <c r="O37" s="27">
        <f t="shared" si="15"/>
        <v>1.5615442908780771E-2</v>
      </c>
    </row>
    <row r="38" spans="1:15">
      <c r="A38" s="70" t="s">
        <v>7</v>
      </c>
      <c r="B38" s="6">
        <f t="shared" si="15"/>
        <v>0.1114706255418753</v>
      </c>
      <c r="C38" s="6">
        <f t="shared" si="15"/>
        <v>8.6692505551243609E-2</v>
      </c>
      <c r="D38" s="6">
        <f t="shared" si="15"/>
        <v>7.0812885290887501E-2</v>
      </c>
      <c r="E38" s="6">
        <f t="shared" si="15"/>
        <v>6.9046426075171793E-2</v>
      </c>
      <c r="F38" s="6">
        <f t="shared" si="15"/>
        <v>6.9199022825300952E-2</v>
      </c>
      <c r="G38" s="6">
        <f t="shared" si="15"/>
        <v>5.4828096808631689E-2</v>
      </c>
      <c r="H38" s="6">
        <f t="shared" si="15"/>
        <v>5.7762032216554529E-2</v>
      </c>
      <c r="I38" s="6">
        <f t="shared" si="15"/>
        <v>5.2616216467577789E-2</v>
      </c>
      <c r="J38" s="6">
        <f t="shared" si="15"/>
        <v>5.3147185852517466E-2</v>
      </c>
      <c r="K38" s="6">
        <f t="shared" si="15"/>
        <v>4.9743053334911885E-2</v>
      </c>
      <c r="L38" s="6">
        <f t="shared" si="15"/>
        <v>4.4633244676701274E-2</v>
      </c>
      <c r="M38" s="6">
        <f t="shared" si="15"/>
        <v>4.7909522949883036E-2</v>
      </c>
      <c r="N38" s="6">
        <f t="shared" si="15"/>
        <v>4.6612987827558211E-2</v>
      </c>
      <c r="O38" s="27">
        <f t="shared" si="15"/>
        <v>5.0073283681432178E-2</v>
      </c>
    </row>
    <row r="39" spans="1:15" s="82" customFormat="1" ht="13.2">
      <c r="A39" s="133" t="s">
        <v>34</v>
      </c>
      <c r="B39" s="106">
        <f>(B5+B6+B8+B10+B13)/B14</f>
        <v>0.59942533958504696</v>
      </c>
      <c r="C39" s="106">
        <f>(C5+C6+C8+C10+C13)/C14</f>
        <v>0.64060833668735417</v>
      </c>
      <c r="D39" s="106">
        <f>(D5+D6+D8+D10+D13)/D14</f>
        <v>0.5842211361483256</v>
      </c>
      <c r="E39" s="106">
        <f>(E5+E6+E8+E10+E13)/E14</f>
        <v>0.5808210799192236</v>
      </c>
      <c r="F39" s="106">
        <f>(F5+F6+F8+F10+F13)/F14</f>
        <v>0.57968099372474746</v>
      </c>
      <c r="G39" s="106">
        <f t="shared" ref="G39:O39" si="16">(G5+G6+G8+G10+G13)/G14</f>
        <v>0.60696707345433942</v>
      </c>
      <c r="H39" s="106">
        <f t="shared" si="16"/>
        <v>0.64184959116394202</v>
      </c>
      <c r="I39" s="106">
        <f t="shared" si="16"/>
        <v>0.61860521535250956</v>
      </c>
      <c r="J39" s="106">
        <f t="shared" si="16"/>
        <v>0.60302166820316794</v>
      </c>
      <c r="K39" s="106">
        <f t="shared" si="16"/>
        <v>0.58562589286771149</v>
      </c>
      <c r="L39" s="106">
        <f t="shared" si="16"/>
        <v>0.58902439129830453</v>
      </c>
      <c r="M39" s="106">
        <f t="shared" si="16"/>
        <v>0.63396266222819919</v>
      </c>
      <c r="N39" s="106">
        <f t="shared" si="16"/>
        <v>0.62819683400612469</v>
      </c>
      <c r="O39" s="134">
        <f t="shared" si="16"/>
        <v>0.61138260527430099</v>
      </c>
    </row>
    <row r="40" spans="1:15">
      <c r="A40" s="70" t="s">
        <v>10</v>
      </c>
      <c r="B40" s="7">
        <f>SUM(B30:B38)</f>
        <v>0.99999999999999989</v>
      </c>
      <c r="C40" s="7">
        <f t="shared" ref="C40:O40" si="17">SUM(C30:C38)</f>
        <v>1</v>
      </c>
      <c r="D40" s="7">
        <f t="shared" si="17"/>
        <v>1</v>
      </c>
      <c r="E40" s="7">
        <f t="shared" si="17"/>
        <v>1</v>
      </c>
      <c r="F40" s="7">
        <f>SUM(F30:F38)</f>
        <v>1</v>
      </c>
      <c r="G40" s="7">
        <f t="shared" si="17"/>
        <v>1</v>
      </c>
      <c r="H40" s="7">
        <f t="shared" si="17"/>
        <v>1</v>
      </c>
      <c r="I40" s="7">
        <f t="shared" si="17"/>
        <v>0.99999999999999989</v>
      </c>
      <c r="J40" s="7">
        <f t="shared" si="17"/>
        <v>1</v>
      </c>
      <c r="K40" s="7">
        <f t="shared" si="17"/>
        <v>1</v>
      </c>
      <c r="L40" s="7">
        <f t="shared" si="17"/>
        <v>1</v>
      </c>
      <c r="M40" s="7">
        <f t="shared" si="17"/>
        <v>0.99999999999999967</v>
      </c>
      <c r="N40" s="7">
        <f t="shared" si="17"/>
        <v>0.99999999999999989</v>
      </c>
      <c r="O40" s="28">
        <f t="shared" si="17"/>
        <v>0.99999999999999967</v>
      </c>
    </row>
    <row r="41" spans="1:15" s="82" customFormat="1" ht="13.2">
      <c r="A41" s="154" t="s">
        <v>36</v>
      </c>
      <c r="B41" s="152">
        <f>B6/B15</f>
        <v>1.0527410420728189E-2</v>
      </c>
      <c r="C41" s="152">
        <f t="shared" ref="C41:O41" si="18">C6/C15</f>
        <v>1.0079949009049191E-2</v>
      </c>
      <c r="D41" s="152">
        <f t="shared" si="18"/>
        <v>7.6854675335750093E-3</v>
      </c>
      <c r="E41" s="152">
        <f t="shared" si="18"/>
        <v>7.1698276174000522E-3</v>
      </c>
      <c r="F41" s="152">
        <f t="shared" si="18"/>
        <v>7.441413415236217E-3</v>
      </c>
      <c r="G41" s="152">
        <f t="shared" si="18"/>
        <v>7.6223144320705779E-3</v>
      </c>
      <c r="H41" s="152">
        <f t="shared" si="18"/>
        <v>7.4211424503115905E-3</v>
      </c>
      <c r="I41" s="152">
        <f t="shared" si="18"/>
        <v>6.8413594671269205E-3</v>
      </c>
      <c r="J41" s="152">
        <f t="shared" si="18"/>
        <v>6.6140354856553361E-3</v>
      </c>
      <c r="K41" s="152">
        <f t="shared" si="18"/>
        <v>6.3804906109306185E-3</v>
      </c>
      <c r="L41" s="152">
        <f t="shared" si="18"/>
        <v>6.570765977439769E-3</v>
      </c>
      <c r="M41" s="152">
        <f t="shared" si="18"/>
        <v>6.6960375742804524E-3</v>
      </c>
      <c r="N41" s="152">
        <f t="shared" si="18"/>
        <v>6.5562785644805019E-3</v>
      </c>
      <c r="O41" s="155">
        <f t="shared" si="18"/>
        <v>6.1278287923149715E-3</v>
      </c>
    </row>
    <row r="42" spans="1:15" s="82" customFormat="1" ht="13.2">
      <c r="A42" s="137" t="s">
        <v>35</v>
      </c>
      <c r="B42" s="136">
        <f t="shared" ref="B42:O42" si="19">(B5+B6+B8+B10+B13)/B15</f>
        <v>1.2932340614374815E-2</v>
      </c>
      <c r="C42" s="136">
        <f t="shared" si="19"/>
        <v>1.1657546157032711E-2</v>
      </c>
      <c r="D42" s="136">
        <f t="shared" si="19"/>
        <v>1.0734701758512506E-2</v>
      </c>
      <c r="E42" s="136">
        <f t="shared" si="19"/>
        <v>9.8573398765481393E-3</v>
      </c>
      <c r="F42" s="136">
        <f t="shared" si="19"/>
        <v>1.0252963294151195E-2</v>
      </c>
      <c r="G42" s="136">
        <f t="shared" si="19"/>
        <v>1.0499662970154944E-2</v>
      </c>
      <c r="H42" s="136">
        <f t="shared" si="19"/>
        <v>1.0299770630020279E-2</v>
      </c>
      <c r="I42" s="136">
        <f t="shared" si="19"/>
        <v>1.0312623124287421E-2</v>
      </c>
      <c r="J42" s="136">
        <f t="shared" si="19"/>
        <v>1.0013135884832283E-2</v>
      </c>
      <c r="K42" s="136">
        <f t="shared" si="19"/>
        <v>9.6369050930482283E-3</v>
      </c>
      <c r="L42" s="136">
        <f t="shared" si="19"/>
        <v>1.0397932613137177E-2</v>
      </c>
      <c r="M42" s="136">
        <f t="shared" si="19"/>
        <v>1.051146296156898E-2</v>
      </c>
      <c r="N42" s="136">
        <f t="shared" si="19"/>
        <v>9.8696071375345591E-3</v>
      </c>
      <c r="O42" s="138">
        <f t="shared" si="19"/>
        <v>9.2591011677365647E-3</v>
      </c>
    </row>
    <row r="43" spans="1:15" s="1" customFormat="1" ht="13.8" thickBot="1">
      <c r="A43" s="151" t="s">
        <v>33</v>
      </c>
      <c r="B43" s="148">
        <f t="shared" ref="B43:O43" si="20">B27/B28</f>
        <v>2.1574564437544876E-2</v>
      </c>
      <c r="C43" s="148">
        <f t="shared" si="20"/>
        <v>1.8197618559438328E-2</v>
      </c>
      <c r="D43" s="148">
        <f t="shared" si="20"/>
        <v>1.8374381025110867E-2</v>
      </c>
      <c r="E43" s="148">
        <f t="shared" si="20"/>
        <v>1.6971387949485283E-2</v>
      </c>
      <c r="F43" s="148">
        <f t="shared" si="20"/>
        <v>1.7687251100421027E-2</v>
      </c>
      <c r="G43" s="148">
        <f t="shared" si="20"/>
        <v>1.7298570926425727E-2</v>
      </c>
      <c r="H43" s="148">
        <f t="shared" si="20"/>
        <v>1.604701595484774E-2</v>
      </c>
      <c r="I43" s="148">
        <f t="shared" si="20"/>
        <v>1.6670766537929715E-2</v>
      </c>
      <c r="J43" s="148">
        <f t="shared" si="20"/>
        <v>1.660493546553404E-2</v>
      </c>
      <c r="K43" s="148">
        <f t="shared" si="20"/>
        <v>1.6455736008969695E-2</v>
      </c>
      <c r="L43" s="148">
        <f t="shared" si="20"/>
        <v>1.7652804818860661E-2</v>
      </c>
      <c r="M43" s="148">
        <f t="shared" si="20"/>
        <v>1.6580571045973217E-2</v>
      </c>
      <c r="N43" s="148">
        <f t="shared" si="20"/>
        <v>1.5711010631165222E-2</v>
      </c>
      <c r="O43" s="149">
        <f t="shared" si="20"/>
        <v>1.5144528300052643E-2</v>
      </c>
    </row>
    <row r="44" spans="1:15" ht="16.2" thickBot="1">
      <c r="A44" s="75" t="s">
        <v>20</v>
      </c>
      <c r="B44" s="592" t="s">
        <v>23</v>
      </c>
      <c r="C44" s="592"/>
      <c r="D44" s="592"/>
      <c r="E44" s="592"/>
      <c r="F44" s="592"/>
      <c r="G44" s="592"/>
      <c r="H44" s="592"/>
      <c r="I44" s="592"/>
      <c r="J44" s="592"/>
      <c r="K44" s="592"/>
      <c r="L44" s="592"/>
      <c r="M44" s="592"/>
      <c r="N44" s="592"/>
      <c r="O44" s="593"/>
    </row>
    <row r="45" spans="1:15">
      <c r="A45" s="66" t="s">
        <v>8</v>
      </c>
      <c r="B45" s="16"/>
      <c r="C45" s="16"/>
      <c r="D45" s="16"/>
      <c r="E45" s="16"/>
      <c r="F45" s="16"/>
      <c r="G45" s="16"/>
      <c r="H45" s="16"/>
      <c r="I45" s="13"/>
      <c r="J45" s="13">
        <f>(J18/I18)-1</f>
        <v>9.6394227849988967E-2</v>
      </c>
      <c r="K45" s="13">
        <f>(K18/J18)-1</f>
        <v>0.11966185096456861</v>
      </c>
      <c r="L45" s="13">
        <f t="shared" ref="L45:O46" si="21">(L18/K18)-1</f>
        <v>0.23724194981418467</v>
      </c>
      <c r="M45" s="13">
        <f t="shared" si="21"/>
        <v>-0.15885437480018605</v>
      </c>
      <c r="N45" s="13">
        <f t="shared" si="21"/>
        <v>-0.10437835750511959</v>
      </c>
      <c r="O45" s="29">
        <f t="shared" si="21"/>
        <v>7.2780552188602243E-2</v>
      </c>
    </row>
    <row r="46" spans="1:15" s="82" customFormat="1" ht="13.2">
      <c r="A46" s="95" t="s">
        <v>1</v>
      </c>
      <c r="B46" s="80"/>
      <c r="C46" s="81">
        <f>(C19/B19)^(1/5)-1</f>
        <v>-1.0606458234396765E-3</v>
      </c>
      <c r="D46" s="81">
        <f>(D19/C19)^(1/6)-1</f>
        <v>-1.917521129180233E-2</v>
      </c>
      <c r="E46" s="81">
        <f>(E19/D19)-1</f>
        <v>-1.8207098929900578E-2</v>
      </c>
      <c r="F46" s="81">
        <f>(F19/E19)-1</f>
        <v>3.1647541506580223E-2</v>
      </c>
      <c r="G46" s="81">
        <f>(G19/F19)-1</f>
        <v>4.201563352060278E-2</v>
      </c>
      <c r="H46" s="81">
        <f>(H19/G19)-1</f>
        <v>1.0263971073070088E-2</v>
      </c>
      <c r="I46" s="81">
        <f>(I19/H19)-1</f>
        <v>-5.817374872459935E-2</v>
      </c>
      <c r="J46" s="81">
        <f>(J19/I19)-1</f>
        <v>-1.3835705790657182E-2</v>
      </c>
      <c r="K46" s="81">
        <f>(K19/J19)-1</f>
        <v>-1.7914184560507529E-2</v>
      </c>
      <c r="L46" s="81">
        <f t="shared" si="21"/>
        <v>6.1697034249915905E-2</v>
      </c>
      <c r="M46" s="81">
        <f t="shared" si="21"/>
        <v>-1.1463906260379075E-2</v>
      </c>
      <c r="N46" s="81">
        <f t="shared" si="21"/>
        <v>2.6569632544473976E-2</v>
      </c>
      <c r="O46" s="92">
        <f t="shared" si="21"/>
        <v>-6.9084007875024334E-3</v>
      </c>
    </row>
    <row r="47" spans="1:15">
      <c r="A47" s="67" t="s">
        <v>2</v>
      </c>
      <c r="B47" s="16"/>
      <c r="C47" s="13">
        <f>(C20/B20)^(1/5)-1</f>
        <v>-6.7766845844952295E-2</v>
      </c>
      <c r="D47" s="13">
        <f>(D20/C20)^(1/6)-1</f>
        <v>5.3114544504787586E-2</v>
      </c>
      <c r="E47" s="13">
        <f t="shared" ref="E47:O55" si="22">(E20/D20)-1</f>
        <v>-4.3281366396088816E-2</v>
      </c>
      <c r="F47" s="13">
        <f t="shared" si="22"/>
        <v>2.7204643659628713E-2</v>
      </c>
      <c r="G47" s="13">
        <f t="shared" si="22"/>
        <v>-7.4404578754625139E-2</v>
      </c>
      <c r="H47" s="13">
        <f t="shared" si="22"/>
        <v>3.1913317180846112E-2</v>
      </c>
      <c r="I47" s="13">
        <f t="shared" si="22"/>
        <v>-4.1832969936488329E-3</v>
      </c>
      <c r="J47" s="13">
        <f t="shared" si="22"/>
        <v>5.567481403400798E-3</v>
      </c>
      <c r="K47" s="13">
        <f t="shared" si="22"/>
        <v>7.8047589845833043E-2</v>
      </c>
      <c r="L47" s="13">
        <f t="shared" si="22"/>
        <v>9.9634096723259846E-2</v>
      </c>
      <c r="M47" s="13">
        <f t="shared" si="22"/>
        <v>-0.14809158024252456</v>
      </c>
      <c r="N47" s="13">
        <f t="shared" si="22"/>
        <v>-2.2704971780308503E-2</v>
      </c>
      <c r="O47" s="29">
        <f t="shared" si="22"/>
        <v>6.9100359835486458E-2</v>
      </c>
    </row>
    <row r="48" spans="1:15">
      <c r="A48" s="67" t="s">
        <v>3</v>
      </c>
      <c r="B48" s="16"/>
      <c r="C48" s="13"/>
      <c r="D48" s="13"/>
      <c r="E48" s="13">
        <f t="shared" si="22"/>
        <v>-0.11806442180775645</v>
      </c>
      <c r="F48" s="13">
        <f t="shared" si="22"/>
        <v>1.1314546230353217E-2</v>
      </c>
      <c r="G48" s="13">
        <f t="shared" si="22"/>
        <v>0.17495599175642162</v>
      </c>
      <c r="H48" s="13">
        <f t="shared" si="22"/>
        <v>1.0827081535496497E-2</v>
      </c>
      <c r="I48" s="13">
        <f t="shared" si="22"/>
        <v>0.38896797034336394</v>
      </c>
      <c r="J48" s="13">
        <f t="shared" si="22"/>
        <v>-5.7012334577386414E-2</v>
      </c>
      <c r="K48" s="13">
        <f t="shared" si="22"/>
        <v>-2.0549109341225891E-2</v>
      </c>
      <c r="L48" s="13">
        <f t="shared" si="22"/>
        <v>0.29636553080642636</v>
      </c>
      <c r="M48" s="13">
        <f t="shared" si="22"/>
        <v>5.8733958860911928E-2</v>
      </c>
      <c r="N48" s="13">
        <f t="shared" si="22"/>
        <v>-0.13860367051293132</v>
      </c>
      <c r="O48" s="29">
        <f t="shared" si="22"/>
        <v>-8.0682622490072187E-2</v>
      </c>
    </row>
    <row r="49" spans="1:15">
      <c r="A49" s="67" t="s">
        <v>4</v>
      </c>
      <c r="B49" s="16"/>
      <c r="C49" s="13">
        <f>(C22/B22)^(1/5)-1</f>
        <v>-2.9775802735374168E-2</v>
      </c>
      <c r="D49" s="13">
        <f>(D22/C22)^(1/6)-1</f>
        <v>6.3982642090426367E-2</v>
      </c>
      <c r="E49" s="13">
        <f t="shared" si="22"/>
        <v>-1.0755990136836591E-2</v>
      </c>
      <c r="F49" s="13">
        <f t="shared" si="22"/>
        <v>4.568459267904057E-2</v>
      </c>
      <c r="G49" s="13">
        <f t="shared" si="22"/>
        <v>-2.9007344667912327E-2</v>
      </c>
      <c r="H49" s="13">
        <f t="shared" si="22"/>
        <v>-0.2302533502485391</v>
      </c>
      <c r="I49" s="13">
        <f t="shared" si="22"/>
        <v>0.19414933619312058</v>
      </c>
      <c r="J49" s="13">
        <f t="shared" si="22"/>
        <v>6.4889343015470669E-2</v>
      </c>
      <c r="K49" s="13">
        <f t="shared" si="22"/>
        <v>3.5201183336297959E-2</v>
      </c>
      <c r="L49" s="13">
        <f t="shared" si="22"/>
        <v>9.2891760859520112E-2</v>
      </c>
      <c r="M49" s="13">
        <f t="shared" si="22"/>
        <v>-0.25028488548146499</v>
      </c>
      <c r="N49" s="13">
        <f t="shared" si="22"/>
        <v>2.5294299737014025E-2</v>
      </c>
      <c r="O49" s="29">
        <f t="shared" si="22"/>
        <v>3.2048331886591841E-2</v>
      </c>
    </row>
    <row r="50" spans="1:15">
      <c r="A50" s="67" t="s">
        <v>5</v>
      </c>
      <c r="B50" s="16"/>
      <c r="C50" s="13"/>
      <c r="D50" s="13"/>
      <c r="E50" s="13">
        <f t="shared" si="22"/>
        <v>-1.3512964857640752E-2</v>
      </c>
      <c r="F50" s="13">
        <f t="shared" si="22"/>
        <v>0.10575104898015919</v>
      </c>
      <c r="G50" s="399">
        <f t="shared" si="22"/>
        <v>0.356776480117178</v>
      </c>
      <c r="H50" s="13">
        <f t="shared" si="22"/>
        <v>0.1169605892800305</v>
      </c>
      <c r="I50" s="399">
        <f t="shared" si="22"/>
        <v>-0.2935776773598312</v>
      </c>
      <c r="J50" s="13">
        <f t="shared" si="22"/>
        <v>4.0489923143161022E-2</v>
      </c>
      <c r="K50" s="13">
        <f t="shared" si="22"/>
        <v>-0.11532997879400186</v>
      </c>
      <c r="L50" s="13">
        <f t="shared" si="22"/>
        <v>0.30608001180651412</v>
      </c>
      <c r="M50" s="13">
        <f t="shared" si="22"/>
        <v>-0.19010095747406142</v>
      </c>
      <c r="N50" s="13">
        <f t="shared" si="22"/>
        <v>3.220933168937834E-2</v>
      </c>
      <c r="O50" s="29">
        <f t="shared" si="22"/>
        <v>7.4415138990127971E-2</v>
      </c>
    </row>
    <row r="51" spans="1:15">
      <c r="A51" s="67" t="s">
        <v>6</v>
      </c>
      <c r="B51" s="16"/>
      <c r="C51" s="13">
        <f>(C24/B24)^(1/5)-1</f>
        <v>-5.3064825997673037E-2</v>
      </c>
      <c r="D51" s="13">
        <f>(D24/C24)^(1/6)-1</f>
        <v>-3.661701721009436E-4</v>
      </c>
      <c r="E51" s="13">
        <f t="shared" si="22"/>
        <v>1.2880355595686233E-2</v>
      </c>
      <c r="F51" s="13">
        <f t="shared" si="22"/>
        <v>3.9102401742957538E-2</v>
      </c>
      <c r="G51" s="399">
        <f t="shared" si="22"/>
        <v>-0.2976913922187997</v>
      </c>
      <c r="H51" s="13">
        <f t="shared" si="22"/>
        <v>3.8938893387008067E-2</v>
      </c>
      <c r="I51" s="13">
        <f t="shared" si="22"/>
        <v>0.11435178676900648</v>
      </c>
      <c r="J51" s="13">
        <f t="shared" si="22"/>
        <v>0.12150338051966258</v>
      </c>
      <c r="K51" s="13">
        <f t="shared" si="22"/>
        <v>1.4837011577522929E-2</v>
      </c>
      <c r="L51" s="13">
        <f t="shared" si="22"/>
        <v>0.13058855292095939</v>
      </c>
      <c r="M51" s="13">
        <f t="shared" si="22"/>
        <v>-1.3403267893304371E-2</v>
      </c>
      <c r="N51" s="13">
        <f t="shared" si="22"/>
        <v>2.6768418901676805E-2</v>
      </c>
      <c r="O51" s="29">
        <f t="shared" si="22"/>
        <v>0.22734026366203386</v>
      </c>
    </row>
    <row r="52" spans="1:15">
      <c r="A52" s="67" t="s">
        <v>9</v>
      </c>
      <c r="B52" s="16"/>
      <c r="C52" s="13"/>
      <c r="D52" s="13"/>
      <c r="E52" s="13"/>
      <c r="F52" s="13"/>
      <c r="G52" s="13"/>
      <c r="H52" s="13"/>
      <c r="I52" s="13"/>
      <c r="J52" s="13">
        <f t="shared" si="22"/>
        <v>0.52310458561666473</v>
      </c>
      <c r="K52" s="13">
        <f t="shared" si="22"/>
        <v>0.23601146749653901</v>
      </c>
      <c r="L52" s="13">
        <f t="shared" si="22"/>
        <v>4.5951820384960262E-2</v>
      </c>
      <c r="M52" s="13">
        <f t="shared" si="22"/>
        <v>-4.4407455675768426E-2</v>
      </c>
      <c r="N52" s="13">
        <f t="shared" si="22"/>
        <v>4.8332222458815632E-2</v>
      </c>
      <c r="O52" s="29">
        <f t="shared" si="22"/>
        <v>0.15394419135365456</v>
      </c>
    </row>
    <row r="53" spans="1:15">
      <c r="A53" s="67" t="s">
        <v>7</v>
      </c>
      <c r="B53" s="16"/>
      <c r="C53" s="13">
        <f>(C26/B26)^(1/5)-1</f>
        <v>-7.3830458789288067E-2</v>
      </c>
      <c r="D53" s="13">
        <f>(D26/C26)^(1/6)-1</f>
        <v>-6.24897454064266E-3</v>
      </c>
      <c r="E53" s="13">
        <f t="shared" si="22"/>
        <v>-5.2203670392194867E-2</v>
      </c>
      <c r="F53" s="13">
        <f t="shared" si="22"/>
        <v>3.8212771320354832E-2</v>
      </c>
      <c r="G53" s="399">
        <f t="shared" si="22"/>
        <v>-0.21169205812071679</v>
      </c>
      <c r="H53" s="13">
        <f t="shared" si="22"/>
        <v>1.4084882452662928E-2</v>
      </c>
      <c r="I53" s="13">
        <f t="shared" si="22"/>
        <v>-3.3197899411544274E-2</v>
      </c>
      <c r="J53" s="13">
        <f t="shared" si="22"/>
        <v>2.6283730481657219E-2</v>
      </c>
      <c r="K53" s="13">
        <f t="shared" si="22"/>
        <v>-5.5734394833751311E-2</v>
      </c>
      <c r="L53" s="13">
        <f t="shared" si="22"/>
        <v>-7.6586094612021149E-3</v>
      </c>
      <c r="M53" s="13">
        <f t="shared" si="22"/>
        <v>-2.1997871218430665E-2</v>
      </c>
      <c r="N53" s="13">
        <f t="shared" si="22"/>
        <v>-3.3418160905975713E-2</v>
      </c>
      <c r="O53" s="29">
        <f t="shared" si="22"/>
        <v>0.10024864480576023</v>
      </c>
    </row>
    <row r="54" spans="1:15" ht="13.2">
      <c r="A54" s="95" t="s">
        <v>10</v>
      </c>
      <c r="B54" s="80"/>
      <c r="C54" s="81">
        <f>(C27/B27)^(1/5)-1</f>
        <v>-2.6073302473504367E-2</v>
      </c>
      <c r="D54" s="81">
        <f>(D27/C27)^(1/6)-1</f>
        <v>2.7832787176041984E-2</v>
      </c>
      <c r="E54" s="81">
        <f t="shared" si="22"/>
        <v>-2.7955586078106887E-2</v>
      </c>
      <c r="F54" s="81">
        <f t="shared" si="22"/>
        <v>3.5923318545190153E-2</v>
      </c>
      <c r="G54" s="81">
        <f t="shared" si="22"/>
        <v>-5.0696187053750341E-3</v>
      </c>
      <c r="H54" s="81">
        <f t="shared" si="22"/>
        <v>-3.7424031432372384E-2</v>
      </c>
      <c r="I54" s="81">
        <f t="shared" si="22"/>
        <v>6.1354423224908805E-2</v>
      </c>
      <c r="J54" s="81">
        <f t="shared" si="22"/>
        <v>1.6030596051179513E-2</v>
      </c>
      <c r="K54" s="81">
        <f t="shared" si="22"/>
        <v>8.8857890170643827E-3</v>
      </c>
      <c r="L54" s="81">
        <f t="shared" si="22"/>
        <v>0.10594896413119748</v>
      </c>
      <c r="M54" s="81">
        <f t="shared" si="22"/>
        <v>-8.8878251743288117E-2</v>
      </c>
      <c r="N54" s="81">
        <f t="shared" si="22"/>
        <v>-6.5327935138900228E-3</v>
      </c>
      <c r="O54" s="92">
        <f t="shared" si="22"/>
        <v>2.4216366833473613E-2</v>
      </c>
    </row>
    <row r="55" spans="1:15" ht="13.8" thickBot="1">
      <c r="A55" s="357" t="s">
        <v>0</v>
      </c>
      <c r="B55" s="358"/>
      <c r="C55" s="148">
        <f>(C28/B28)^(1/5)-1</f>
        <v>7.6547740054362379E-3</v>
      </c>
      <c r="D55" s="148">
        <f>(D28/C28)^(1/6)-1</f>
        <v>2.6178175291455164E-2</v>
      </c>
      <c r="E55" s="148">
        <f t="shared" si="22"/>
        <v>5.2401517653901442E-2</v>
      </c>
      <c r="F55" s="148">
        <f t="shared" si="22"/>
        <v>-6.0040180845204461E-3</v>
      </c>
      <c r="G55" s="148">
        <f t="shared" si="22"/>
        <v>1.7285390581782911E-2</v>
      </c>
      <c r="H55" s="148">
        <f t="shared" si="22"/>
        <v>3.7650159455957066E-2</v>
      </c>
      <c r="I55" s="148">
        <f t="shared" si="22"/>
        <v>2.164296551617495E-2</v>
      </c>
      <c r="J55" s="148">
        <f t="shared" si="22"/>
        <v>2.0058698651379325E-2</v>
      </c>
      <c r="K55" s="148">
        <f t="shared" si="22"/>
        <v>1.8033068201343205E-2</v>
      </c>
      <c r="L55" s="148">
        <f t="shared" si="22"/>
        <v>3.0952552859590421E-2</v>
      </c>
      <c r="M55" s="148">
        <f t="shared" si="22"/>
        <v>-2.9957753348852201E-2</v>
      </c>
      <c r="N55" s="148">
        <f t="shared" si="22"/>
        <v>4.8452832583043781E-2</v>
      </c>
      <c r="O55" s="149">
        <f t="shared" si="22"/>
        <v>6.2527264575033659E-2</v>
      </c>
    </row>
  </sheetData>
  <mergeCells count="6">
    <mergeCell ref="B44:O44"/>
    <mergeCell ref="A16:A17"/>
    <mergeCell ref="B16:O16"/>
    <mergeCell ref="B29:O29"/>
    <mergeCell ref="A3:A4"/>
    <mergeCell ref="B3:O3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  <legacyDrawing r:id="rId2"/>
  <controls>
    <control shapeId="4122" r:id="rId3" name="Control 26"/>
    <control shapeId="4121" r:id="rId4" name="Control 25"/>
    <control shapeId="4117" r:id="rId5" name="Control 21"/>
    <control shapeId="4116" r:id="rId6" name="Control 20"/>
    <control shapeId="4114" r:id="rId7" name="Control 18"/>
    <control shapeId="4113" r:id="rId8" name="Control 17"/>
    <control shapeId="4108" r:id="rId9" name="Control 12"/>
    <control shapeId="4107" r:id="rId10" name="Control 11"/>
    <control shapeId="4105" r:id="rId11" name="Control 9"/>
    <control shapeId="4104" r:id="rId12" name="Control 8"/>
    <control shapeId="4099" r:id="rId13" name="Control 3"/>
    <control shapeId="4098" r:id="rId14" name="Control 2"/>
  </controls>
</worksheet>
</file>

<file path=xl/worksheets/sheet6.xml><?xml version="1.0" encoding="utf-8"?>
<worksheet xmlns="http://schemas.openxmlformats.org/spreadsheetml/2006/main" xmlns:r="http://schemas.openxmlformats.org/officeDocument/2006/relationships">
  <dimension ref="A1:P23"/>
  <sheetViews>
    <sheetView workbookViewId="0">
      <pane xSplit="2" ySplit="3" topLeftCell="C16" activePane="bottomRight" state="frozen"/>
      <selection pane="topRight" activeCell="C1" sqref="C1"/>
      <selection pane="bottomLeft" activeCell="A4" sqref="A4"/>
      <selection pane="bottomRight" activeCell="C5" sqref="C5"/>
    </sheetView>
  </sheetViews>
  <sheetFormatPr defaultColWidth="9.109375" defaultRowHeight="13.8"/>
  <cols>
    <col min="1" max="1" width="10.88671875" style="408" customWidth="1"/>
    <col min="2" max="2" width="23.33203125" style="409" bestFit="1" customWidth="1"/>
    <col min="3" max="16384" width="9.109375" style="409"/>
  </cols>
  <sheetData>
    <row r="1" spans="1:16">
      <c r="A1" s="565" t="s">
        <v>388</v>
      </c>
    </row>
    <row r="2" spans="1:16">
      <c r="A2" s="603" t="s">
        <v>253</v>
      </c>
      <c r="B2" s="604"/>
      <c r="C2" s="604"/>
      <c r="D2" s="604"/>
      <c r="E2" s="604"/>
      <c r="F2" s="604"/>
      <c r="G2" s="604"/>
      <c r="H2" s="604"/>
      <c r="I2" s="604"/>
      <c r="J2" s="604"/>
      <c r="K2" s="604"/>
      <c r="L2" s="604"/>
      <c r="M2" s="604"/>
      <c r="N2" s="604"/>
      <c r="O2" s="604"/>
      <c r="P2" s="605"/>
    </row>
    <row r="3" spans="1:16" ht="14.4" thickBot="1">
      <c r="A3" s="602" t="s">
        <v>14</v>
      </c>
      <c r="B3" s="602"/>
      <c r="C3" s="420">
        <v>1985</v>
      </c>
      <c r="D3" s="421">
        <v>1990</v>
      </c>
      <c r="E3" s="421">
        <v>1996</v>
      </c>
      <c r="F3" s="421">
        <v>1997</v>
      </c>
      <c r="G3" s="421">
        <f>F3+1</f>
        <v>1998</v>
      </c>
      <c r="H3" s="421">
        <f t="shared" ref="H3:P3" si="0">G3+1</f>
        <v>1999</v>
      </c>
      <c r="I3" s="421">
        <f t="shared" si="0"/>
        <v>2000</v>
      </c>
      <c r="J3" s="421">
        <f t="shared" si="0"/>
        <v>2001</v>
      </c>
      <c r="K3" s="421">
        <f t="shared" si="0"/>
        <v>2002</v>
      </c>
      <c r="L3" s="421">
        <f t="shared" si="0"/>
        <v>2003</v>
      </c>
      <c r="M3" s="421">
        <f t="shared" si="0"/>
        <v>2004</v>
      </c>
      <c r="N3" s="421">
        <f t="shared" si="0"/>
        <v>2005</v>
      </c>
      <c r="O3" s="421">
        <f t="shared" si="0"/>
        <v>2006</v>
      </c>
      <c r="P3" s="421">
        <f t="shared" si="0"/>
        <v>2007</v>
      </c>
    </row>
    <row r="4" spans="1:16">
      <c r="A4" s="599" t="s">
        <v>254</v>
      </c>
      <c r="B4" s="422" t="s">
        <v>41</v>
      </c>
      <c r="C4" s="423">
        <v>0.38445032852415134</v>
      </c>
      <c r="D4" s="423">
        <v>0.35866821073611183</v>
      </c>
      <c r="E4" s="423">
        <v>0.30837878312070921</v>
      </c>
      <c r="F4" s="423">
        <v>0.26341886346934523</v>
      </c>
      <c r="G4" s="423">
        <v>0.27637207310738776</v>
      </c>
      <c r="H4" s="423">
        <v>0.27486223185297481</v>
      </c>
      <c r="I4" s="423">
        <v>0.27753702160871346</v>
      </c>
      <c r="J4" s="423">
        <v>0.20121156164898654</v>
      </c>
      <c r="K4" s="423">
        <v>0.17780537419528158</v>
      </c>
      <c r="L4" s="423">
        <v>0.17577308033466868</v>
      </c>
      <c r="M4" s="423">
        <v>0.17228742320698437</v>
      </c>
      <c r="N4" s="423">
        <v>0.1723810836975562</v>
      </c>
      <c r="O4" s="423">
        <v>0.16344901049467914</v>
      </c>
      <c r="P4" s="424">
        <v>0.15436011355713244</v>
      </c>
    </row>
    <row r="5" spans="1:16">
      <c r="A5" s="600"/>
      <c r="B5" s="418" t="s">
        <v>34</v>
      </c>
      <c r="C5" s="410">
        <v>0.47940926626216379</v>
      </c>
      <c r="D5" s="410">
        <v>0.46871989372728878</v>
      </c>
      <c r="E5" s="410">
        <v>0.45669710356802412</v>
      </c>
      <c r="F5" s="410">
        <v>0.42377851559479984</v>
      </c>
      <c r="G5" s="410">
        <v>0.42926589818649108</v>
      </c>
      <c r="H5" s="410">
        <v>0.42435419062209512</v>
      </c>
      <c r="I5" s="410">
        <v>0.44388620570723142</v>
      </c>
      <c r="J5" s="410">
        <v>0.4128441016966426</v>
      </c>
      <c r="K5" s="410">
        <v>0.39322842995230234</v>
      </c>
      <c r="L5" s="410">
        <v>0.38098796797169032</v>
      </c>
      <c r="M5" s="410">
        <v>0.38429014263234462</v>
      </c>
      <c r="N5" s="410">
        <v>0.41104811394118518</v>
      </c>
      <c r="O5" s="410">
        <v>0.38474044061038665</v>
      </c>
      <c r="P5" s="411">
        <v>0.37950008306255067</v>
      </c>
    </row>
    <row r="6" spans="1:16">
      <c r="A6" s="600"/>
      <c r="B6" s="419" t="s">
        <v>36</v>
      </c>
      <c r="C6" s="410">
        <v>1.4508943058683822E-2</v>
      </c>
      <c r="D6" s="410">
        <v>1.0685830807411397E-2</v>
      </c>
      <c r="E6" s="410">
        <v>9.5353598868862868E-3</v>
      </c>
      <c r="F6" s="410">
        <v>7.784109967276286E-3</v>
      </c>
      <c r="G6" s="410">
        <v>8.8328793701265545E-3</v>
      </c>
      <c r="H6" s="410">
        <v>9.0068776713354403E-3</v>
      </c>
      <c r="I6" s="410">
        <v>8.1134269130301757E-3</v>
      </c>
      <c r="J6" s="410">
        <v>6.3796602198061252E-3</v>
      </c>
      <c r="K6" s="410">
        <v>5.9609607770610999E-3</v>
      </c>
      <c r="L6" s="410">
        <v>4.7287472908858685E-3</v>
      </c>
      <c r="M6" s="410">
        <v>6.4739977414678398E-3</v>
      </c>
      <c r="N6" s="410">
        <v>7.1023816471726745E-3</v>
      </c>
      <c r="O6" s="410">
        <v>5.0103352777274082E-3</v>
      </c>
      <c r="P6" s="411">
        <v>4.6272155164695386E-3</v>
      </c>
    </row>
    <row r="7" spans="1:16">
      <c r="A7" s="600"/>
      <c r="B7" s="418" t="s">
        <v>35</v>
      </c>
      <c r="C7" s="412">
        <v>1.8092640921143505E-2</v>
      </c>
      <c r="D7" s="412">
        <v>1.396460943711221E-2</v>
      </c>
      <c r="E7" s="412">
        <v>1.4121500830084975E-2</v>
      </c>
      <c r="F7" s="412">
        <v>1.2522787942037088E-2</v>
      </c>
      <c r="G7" s="412">
        <v>1.3719381461950423E-2</v>
      </c>
      <c r="H7" s="412">
        <v>1.3905534632696412E-2</v>
      </c>
      <c r="I7" s="412">
        <v>1.29764247913037E-2</v>
      </c>
      <c r="J7" s="412">
        <v>1.3089730386220733E-2</v>
      </c>
      <c r="K7" s="412">
        <v>1.3183061861766807E-2</v>
      </c>
      <c r="L7" s="412">
        <v>1.0249554812238812E-2</v>
      </c>
      <c r="M7" s="412">
        <v>1.444036638983928E-2</v>
      </c>
      <c r="N7" s="412">
        <v>1.6935852344929905E-2</v>
      </c>
      <c r="O7" s="412">
        <v>1.1793761225745445E-2</v>
      </c>
      <c r="P7" s="413">
        <v>1.1376181530201869E-2</v>
      </c>
    </row>
    <row r="8" spans="1:16" ht="14.4" thickBot="1">
      <c r="A8" s="601"/>
      <c r="B8" s="425" t="s">
        <v>33</v>
      </c>
      <c r="C8" s="32">
        <v>3.7739447679448042E-2</v>
      </c>
      <c r="D8" s="32">
        <v>2.9793080310854307E-2</v>
      </c>
      <c r="E8" s="32">
        <v>3.0920933633601655E-2</v>
      </c>
      <c r="F8" s="32">
        <v>2.9550313385898211E-2</v>
      </c>
      <c r="G8" s="32">
        <v>3.1960101000126848E-2</v>
      </c>
      <c r="H8" s="32">
        <v>3.2768698742696903E-2</v>
      </c>
      <c r="I8" s="32">
        <v>2.9233674361717837E-2</v>
      </c>
      <c r="J8" s="32">
        <v>3.1706230832477901E-2</v>
      </c>
      <c r="K8" s="32">
        <v>3.3525200259212892E-2</v>
      </c>
      <c r="L8" s="32">
        <v>2.6902568253810093E-2</v>
      </c>
      <c r="M8" s="32">
        <v>3.7576728590862057E-2</v>
      </c>
      <c r="N8" s="32">
        <v>4.1201630102487646E-2</v>
      </c>
      <c r="O8" s="32">
        <v>3.0653812235164998E-2</v>
      </c>
      <c r="P8" s="34">
        <v>2.9976756364310998E-2</v>
      </c>
    </row>
    <row r="9" spans="1:16">
      <c r="A9" s="599" t="s">
        <v>64</v>
      </c>
      <c r="B9" s="422" t="s">
        <v>1</v>
      </c>
      <c r="C9" s="423">
        <v>0.4964453972695046</v>
      </c>
      <c r="D9" s="423">
        <v>0.67930847212165135</v>
      </c>
      <c r="E9" s="423">
        <v>0.18325750480216599</v>
      </c>
      <c r="F9" s="423">
        <v>0.20416350895720162</v>
      </c>
      <c r="G9" s="423">
        <v>0.21054241493961301</v>
      </c>
      <c r="H9" s="423">
        <v>0.28317960808490111</v>
      </c>
      <c r="I9" s="423">
        <v>0.31470290367859055</v>
      </c>
      <c r="J9" s="423">
        <v>0.26789728474680718</v>
      </c>
      <c r="K9" s="423">
        <v>0.28224953961074373</v>
      </c>
      <c r="L9" s="423">
        <v>0.27960235960661228</v>
      </c>
      <c r="M9" s="423">
        <v>0.26780094119422287</v>
      </c>
      <c r="N9" s="423">
        <v>0.29513174095803085</v>
      </c>
      <c r="O9" s="423">
        <v>0.32892289886647263</v>
      </c>
      <c r="P9" s="424">
        <v>0.28329009585226816</v>
      </c>
    </row>
    <row r="10" spans="1:16">
      <c r="A10" s="600"/>
      <c r="B10" s="418" t="s">
        <v>34</v>
      </c>
      <c r="C10" s="410">
        <v>0.68663904408721732</v>
      </c>
      <c r="D10" s="410">
        <v>0.77932657494569157</v>
      </c>
      <c r="E10" s="410">
        <v>0.50772540101432062</v>
      </c>
      <c r="F10" s="410">
        <v>0.48110338785217438</v>
      </c>
      <c r="G10" s="410">
        <v>0.48511471644712811</v>
      </c>
      <c r="H10" s="410">
        <v>0.60668626409712689</v>
      </c>
      <c r="I10" s="410">
        <v>0.64719155096599656</v>
      </c>
      <c r="J10" s="410">
        <v>0.67213351103484298</v>
      </c>
      <c r="K10" s="410">
        <v>0.66572792895312405</v>
      </c>
      <c r="L10" s="410">
        <v>0.63396841181817043</v>
      </c>
      <c r="M10" s="410">
        <v>0.64932496188271482</v>
      </c>
      <c r="N10" s="410">
        <v>0.71898198274426972</v>
      </c>
      <c r="O10" s="410">
        <v>0.72781444134884787</v>
      </c>
      <c r="P10" s="411">
        <v>0.69531390900259549</v>
      </c>
    </row>
    <row r="11" spans="1:16">
      <c r="A11" s="600"/>
      <c r="B11" s="419" t="s">
        <v>36</v>
      </c>
      <c r="C11" s="410">
        <v>6.3416986777449632E-3</v>
      </c>
      <c r="D11" s="410">
        <v>7.5049774850675837E-3</v>
      </c>
      <c r="E11" s="410">
        <v>1.5640836767659776E-3</v>
      </c>
      <c r="F11" s="410">
        <v>1.415186840620714E-3</v>
      </c>
      <c r="G11" s="410">
        <v>1.6120274367469557E-3</v>
      </c>
      <c r="H11" s="410">
        <v>3.9635274738050504E-3</v>
      </c>
      <c r="I11" s="410">
        <v>3.9514234069376831E-3</v>
      </c>
      <c r="J11" s="410">
        <v>3.6006902046989272E-3</v>
      </c>
      <c r="K11" s="410">
        <v>3.8760894745442183E-3</v>
      </c>
      <c r="L11" s="410">
        <v>3.9756834057064552E-3</v>
      </c>
      <c r="M11" s="410">
        <v>4.0974669578791399E-3</v>
      </c>
      <c r="N11" s="410">
        <v>4.2136602342894118E-3</v>
      </c>
      <c r="O11" s="410">
        <v>4.3669320853671348E-3</v>
      </c>
      <c r="P11" s="411">
        <v>3.3181746630462096E-3</v>
      </c>
    </row>
    <row r="12" spans="1:16">
      <c r="A12" s="600"/>
      <c r="B12" s="418" t="s">
        <v>35</v>
      </c>
      <c r="C12" s="412">
        <v>8.7712726151272461E-3</v>
      </c>
      <c r="D12" s="412">
        <v>8.6099741700775313E-3</v>
      </c>
      <c r="E12" s="412">
        <v>4.3333833059838378E-3</v>
      </c>
      <c r="F12" s="412">
        <v>3.334832884407204E-3</v>
      </c>
      <c r="G12" s="412">
        <v>3.7143025698968338E-3</v>
      </c>
      <c r="H12" s="412">
        <v>8.4914930562661542E-3</v>
      </c>
      <c r="I12" s="412">
        <v>8.1261653876291123E-3</v>
      </c>
      <c r="J12" s="412">
        <v>9.0338524771550553E-3</v>
      </c>
      <c r="K12" s="412">
        <v>9.1423391580515521E-3</v>
      </c>
      <c r="L12" s="412">
        <v>9.0144364237617486E-3</v>
      </c>
      <c r="M12" s="412">
        <v>9.9349448302011867E-3</v>
      </c>
      <c r="N12" s="412">
        <v>1.0265062578582158E-2</v>
      </c>
      <c r="O12" s="412">
        <v>9.6628001488278537E-3</v>
      </c>
      <c r="P12" s="413">
        <v>8.1442063435891825E-3</v>
      </c>
    </row>
    <row r="13" spans="1:16" ht="14.4" thickBot="1">
      <c r="A13" s="601"/>
      <c r="B13" s="426" t="s">
        <v>33</v>
      </c>
      <c r="C13" s="414">
        <v>1.2774211852149079E-2</v>
      </c>
      <c r="D13" s="414">
        <v>1.1047966856099482E-2</v>
      </c>
      <c r="E13" s="414">
        <v>8.5348956292647903E-3</v>
      </c>
      <c r="F13" s="414">
        <v>6.9316345895944452E-3</v>
      </c>
      <c r="G13" s="414">
        <v>7.6565448211910721E-3</v>
      </c>
      <c r="H13" s="414">
        <v>1.399651444046328E-2</v>
      </c>
      <c r="I13" s="414">
        <v>1.2556043686757064E-2</v>
      </c>
      <c r="J13" s="414">
        <v>1.3440562520452497E-2</v>
      </c>
      <c r="K13" s="414">
        <v>1.3732846047826385E-2</v>
      </c>
      <c r="L13" s="414">
        <v>1.4219062426011207E-2</v>
      </c>
      <c r="M13" s="414">
        <v>1.530042030325595E-2</v>
      </c>
      <c r="N13" s="414">
        <v>1.4277218101351609E-2</v>
      </c>
      <c r="O13" s="414">
        <v>1.3276461141551309E-2</v>
      </c>
      <c r="P13" s="415">
        <v>1.1712992129370423E-2</v>
      </c>
    </row>
    <row r="14" spans="1:16">
      <c r="A14" s="599" t="s">
        <v>255</v>
      </c>
      <c r="B14" s="422" t="s">
        <v>1</v>
      </c>
      <c r="C14" s="423">
        <v>0.54984515211791418</v>
      </c>
      <c r="D14" s="423">
        <v>0.56344353553475079</v>
      </c>
      <c r="E14" s="423">
        <v>0.48411888749005649</v>
      </c>
      <c r="F14" s="423">
        <v>0.49081689907324194</v>
      </c>
      <c r="G14" s="423">
        <v>0.48851328982887754</v>
      </c>
      <c r="H14" s="423">
        <v>0.54195485374169328</v>
      </c>
      <c r="I14" s="423">
        <v>0.56412615118084397</v>
      </c>
      <c r="J14" s="423">
        <v>0.53880139876734356</v>
      </c>
      <c r="K14" s="423">
        <v>0.52482500138864097</v>
      </c>
      <c r="L14" s="423">
        <v>0.51691230040330405</v>
      </c>
      <c r="M14" s="423">
        <v>0.51877024774966252</v>
      </c>
      <c r="N14" s="423">
        <v>0.52650204309483617</v>
      </c>
      <c r="O14" s="423">
        <v>0.53241735409655511</v>
      </c>
      <c r="P14" s="424">
        <v>0.52755843879409781</v>
      </c>
    </row>
    <row r="15" spans="1:16">
      <c r="A15" s="600"/>
      <c r="B15" s="418" t="s">
        <v>34</v>
      </c>
      <c r="C15" s="410">
        <v>0.63045942981008884</v>
      </c>
      <c r="D15" s="410">
        <v>0.63485212297503313</v>
      </c>
      <c r="E15" s="410">
        <v>0.62539513480841447</v>
      </c>
      <c r="F15" s="410">
        <v>0.62915749476118921</v>
      </c>
      <c r="G15" s="410">
        <v>0.63001553813062217</v>
      </c>
      <c r="H15" s="410">
        <v>0.65692094683529112</v>
      </c>
      <c r="I15" s="410">
        <v>0.6886413135312548</v>
      </c>
      <c r="J15" s="410">
        <v>0.66807645402960758</v>
      </c>
      <c r="K15" s="410">
        <v>0.65256986016399054</v>
      </c>
      <c r="L15" s="410">
        <v>0.64248378748438439</v>
      </c>
      <c r="M15" s="410">
        <v>0.64819887979351476</v>
      </c>
      <c r="N15" s="410">
        <v>0.66426185698280416</v>
      </c>
      <c r="O15" s="410">
        <v>0.66319676843728848</v>
      </c>
      <c r="P15" s="411">
        <v>0.65785205228043975</v>
      </c>
    </row>
    <row r="16" spans="1:16">
      <c r="A16" s="600"/>
      <c r="B16" s="419" t="s">
        <v>36</v>
      </c>
      <c r="C16" s="416">
        <v>1.3008070301899695E-2</v>
      </c>
      <c r="D16" s="416">
        <v>1.2493830466271024E-2</v>
      </c>
      <c r="E16" s="416">
        <v>1.0105379860194476E-2</v>
      </c>
      <c r="F16" s="416">
        <v>9.8365307683261002E-3</v>
      </c>
      <c r="G16" s="416">
        <v>9.709818602804959E-3</v>
      </c>
      <c r="H16" s="416">
        <v>8.9723838559773571E-3</v>
      </c>
      <c r="I16" s="416">
        <v>9.000773526166456E-3</v>
      </c>
      <c r="J16" s="416">
        <v>8.4134676901354913E-3</v>
      </c>
      <c r="K16" s="416">
        <v>7.9560012677228047E-3</v>
      </c>
      <c r="L16" s="416">
        <v>7.8850934321086676E-3</v>
      </c>
      <c r="M16" s="416">
        <v>7.9317753827226906E-3</v>
      </c>
      <c r="N16" s="416">
        <v>7.8501276359300189E-3</v>
      </c>
      <c r="O16" s="416">
        <v>7.7692302778296814E-3</v>
      </c>
      <c r="P16" s="417">
        <v>7.5370513067038085E-3</v>
      </c>
    </row>
    <row r="17" spans="1:16">
      <c r="A17" s="600"/>
      <c r="B17" s="418" t="s">
        <v>35</v>
      </c>
      <c r="C17" s="412">
        <v>1.4915218500838063E-2</v>
      </c>
      <c r="D17" s="412">
        <v>1.4077248731009911E-2</v>
      </c>
      <c r="E17" s="412">
        <v>1.305434587095379E-2</v>
      </c>
      <c r="F17" s="412">
        <v>1.260903417756587E-2</v>
      </c>
      <c r="G17" s="412">
        <v>1.2522354497949787E-2</v>
      </c>
      <c r="H17" s="412">
        <v>1.0875715675106024E-2</v>
      </c>
      <c r="I17" s="412">
        <v>1.0987444015637558E-2</v>
      </c>
      <c r="J17" s="412">
        <v>1.0432117795866174E-2</v>
      </c>
      <c r="K17" s="412">
        <v>9.8925291687805093E-3</v>
      </c>
      <c r="L17" s="412">
        <v>9.8005883957042669E-3</v>
      </c>
      <c r="M17" s="412">
        <v>9.9106838531257489E-3</v>
      </c>
      <c r="N17" s="412">
        <v>9.9041217966473021E-3</v>
      </c>
      <c r="O17" s="412">
        <v>9.6776116966453343E-3</v>
      </c>
      <c r="P17" s="413">
        <v>9.3985126682681018E-3</v>
      </c>
    </row>
    <row r="18" spans="1:16" ht="14.4" thickBot="1">
      <c r="A18" s="601"/>
      <c r="B18" s="427" t="s">
        <v>33</v>
      </c>
      <c r="C18" s="414">
        <v>2.3657697538651965E-2</v>
      </c>
      <c r="D18" s="414">
        <v>2.2174059472371849E-2</v>
      </c>
      <c r="E18" s="414">
        <v>2.0873756676973349E-2</v>
      </c>
      <c r="F18" s="414">
        <v>2.0041141180956464E-2</v>
      </c>
      <c r="G18" s="414">
        <v>1.987626294917429E-2</v>
      </c>
      <c r="H18" s="414">
        <v>1.6555592765765282E-2</v>
      </c>
      <c r="I18" s="414">
        <v>1.5955249561336229E-2</v>
      </c>
      <c r="J18" s="414">
        <v>1.5615155620203684E-2</v>
      </c>
      <c r="K18" s="414">
        <v>1.515934120263311E-2</v>
      </c>
      <c r="L18" s="414">
        <v>1.5254218996059056E-2</v>
      </c>
      <c r="M18" s="414">
        <v>1.5289572632835802E-2</v>
      </c>
      <c r="N18" s="414">
        <v>1.4909966141415361E-2</v>
      </c>
      <c r="O18" s="414">
        <v>1.4592368595898011E-2</v>
      </c>
      <c r="P18" s="415">
        <v>1.4286666182294667E-2</v>
      </c>
    </row>
    <row r="19" spans="1:16">
      <c r="A19" s="599" t="s">
        <v>66</v>
      </c>
      <c r="B19" s="422" t="s">
        <v>1</v>
      </c>
      <c r="C19" s="423">
        <v>0.48795471404317164</v>
      </c>
      <c r="D19" s="423">
        <v>0.55391583113611054</v>
      </c>
      <c r="E19" s="423">
        <v>0.41827082627011314</v>
      </c>
      <c r="F19" s="423">
        <v>0.42246560144289808</v>
      </c>
      <c r="G19" s="423">
        <v>0.42072187322873938</v>
      </c>
      <c r="H19" s="423">
        <v>0.44063260858309056</v>
      </c>
      <c r="I19" s="423">
        <v>0.46246245851520401</v>
      </c>
      <c r="J19" s="423">
        <v>0.41038061756556315</v>
      </c>
      <c r="K19" s="423">
        <v>0.39831744600174629</v>
      </c>
      <c r="L19" s="423">
        <v>0.38773656841922721</v>
      </c>
      <c r="M19" s="423">
        <v>0.37222220745450108</v>
      </c>
      <c r="N19" s="423">
        <v>0.40384842932817211</v>
      </c>
      <c r="O19" s="423">
        <v>0.41730469913088264</v>
      </c>
      <c r="P19" s="424">
        <v>0.4046232851170195</v>
      </c>
    </row>
    <row r="20" spans="1:16">
      <c r="A20" s="600"/>
      <c r="B20" s="418" t="s">
        <v>34</v>
      </c>
      <c r="C20" s="410">
        <v>0.59942533958504696</v>
      </c>
      <c r="D20" s="410">
        <v>0.64060833668735417</v>
      </c>
      <c r="E20" s="410">
        <v>0.5842211361483256</v>
      </c>
      <c r="F20" s="410">
        <v>0.5808210799192236</v>
      </c>
      <c r="G20" s="410">
        <v>0.57968099372474746</v>
      </c>
      <c r="H20" s="410">
        <v>0.60696707345433942</v>
      </c>
      <c r="I20" s="410">
        <v>0.64184959116394202</v>
      </c>
      <c r="J20" s="410">
        <v>0.61860521535250956</v>
      </c>
      <c r="K20" s="410">
        <v>0.60302166820316794</v>
      </c>
      <c r="L20" s="410">
        <v>0.58562589286771149</v>
      </c>
      <c r="M20" s="410">
        <v>0.58902439129830453</v>
      </c>
      <c r="N20" s="410">
        <v>0.63396266222819919</v>
      </c>
      <c r="O20" s="410">
        <v>0.62819683400612469</v>
      </c>
      <c r="P20" s="411">
        <v>0.61138260527430099</v>
      </c>
    </row>
    <row r="21" spans="1:16">
      <c r="A21" s="600"/>
      <c r="B21" s="419" t="s">
        <v>36</v>
      </c>
      <c r="C21" s="416">
        <v>1.0527410420728189E-2</v>
      </c>
      <c r="D21" s="416">
        <v>1.0079949009049191E-2</v>
      </c>
      <c r="E21" s="416">
        <v>7.6854675335750093E-3</v>
      </c>
      <c r="F21" s="416">
        <v>7.1698276174000522E-3</v>
      </c>
      <c r="G21" s="416">
        <v>7.441413415236217E-3</v>
      </c>
      <c r="H21" s="416">
        <v>7.6223144320705779E-3</v>
      </c>
      <c r="I21" s="416">
        <v>7.4211424503115905E-3</v>
      </c>
      <c r="J21" s="416">
        <v>6.8413594671269205E-3</v>
      </c>
      <c r="K21" s="416">
        <v>6.6140354856553361E-3</v>
      </c>
      <c r="L21" s="416">
        <v>6.3804906109306185E-3</v>
      </c>
      <c r="M21" s="416">
        <v>6.570765977439769E-3</v>
      </c>
      <c r="N21" s="416">
        <v>6.6960375742804524E-3</v>
      </c>
      <c r="O21" s="416">
        <v>6.5562785644805019E-3</v>
      </c>
      <c r="P21" s="417">
        <v>6.1278287923149715E-3</v>
      </c>
    </row>
    <row r="22" spans="1:16">
      <c r="A22" s="600"/>
      <c r="B22" s="418" t="s">
        <v>35</v>
      </c>
      <c r="C22" s="412">
        <v>1.2932340614374815E-2</v>
      </c>
      <c r="D22" s="412">
        <v>1.1657546157032711E-2</v>
      </c>
      <c r="E22" s="412">
        <v>1.0734701758512506E-2</v>
      </c>
      <c r="F22" s="412">
        <v>9.8573398765481393E-3</v>
      </c>
      <c r="G22" s="412">
        <v>1.0252963294151195E-2</v>
      </c>
      <c r="H22" s="412">
        <v>1.0499662970154944E-2</v>
      </c>
      <c r="I22" s="412">
        <v>1.0299770630020279E-2</v>
      </c>
      <c r="J22" s="412">
        <v>1.0312623124287421E-2</v>
      </c>
      <c r="K22" s="412">
        <v>1.0013135884832283E-2</v>
      </c>
      <c r="L22" s="412">
        <v>9.6369050930482283E-3</v>
      </c>
      <c r="M22" s="412">
        <v>1.0397932613137177E-2</v>
      </c>
      <c r="N22" s="412">
        <v>1.051146296156898E-2</v>
      </c>
      <c r="O22" s="412">
        <v>9.8696071375345591E-3</v>
      </c>
      <c r="P22" s="413">
        <v>9.2591011677365647E-3</v>
      </c>
    </row>
    <row r="23" spans="1:16" ht="14.4" thickBot="1">
      <c r="A23" s="601"/>
      <c r="B23" s="426" t="s">
        <v>33</v>
      </c>
      <c r="C23" s="414">
        <v>2.1574564437544876E-2</v>
      </c>
      <c r="D23" s="414">
        <v>1.8197618559438328E-2</v>
      </c>
      <c r="E23" s="414">
        <v>1.8374381025110867E-2</v>
      </c>
      <c r="F23" s="414">
        <v>1.6971387949485283E-2</v>
      </c>
      <c r="G23" s="414">
        <v>1.7687251100421027E-2</v>
      </c>
      <c r="H23" s="414">
        <v>1.7298570926425727E-2</v>
      </c>
      <c r="I23" s="414">
        <v>1.604701595484774E-2</v>
      </c>
      <c r="J23" s="414">
        <v>1.6670766537929715E-2</v>
      </c>
      <c r="K23" s="414">
        <v>1.660493546553404E-2</v>
      </c>
      <c r="L23" s="414">
        <v>1.6455736008969695E-2</v>
      </c>
      <c r="M23" s="414">
        <v>1.7652804818860661E-2</v>
      </c>
      <c r="N23" s="414">
        <v>1.6580571045973217E-2</v>
      </c>
      <c r="O23" s="414">
        <v>1.5711010631165222E-2</v>
      </c>
      <c r="P23" s="415">
        <v>1.5144528300052643E-2</v>
      </c>
    </row>
  </sheetData>
  <mergeCells count="6">
    <mergeCell ref="A19:A23"/>
    <mergeCell ref="A4:A8"/>
    <mergeCell ref="A3:B3"/>
    <mergeCell ref="A2:P2"/>
    <mergeCell ref="A9:A13"/>
    <mergeCell ref="A14:A18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88"/>
  <sheetViews>
    <sheetView tabSelected="1" zoomScale="80" zoomScaleNormal="80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H21" sqref="H21"/>
    </sheetView>
  </sheetViews>
  <sheetFormatPr defaultColWidth="9.109375" defaultRowHeight="13.8"/>
  <cols>
    <col min="1" max="2" width="16.44140625" style="158" customWidth="1"/>
    <col min="3" max="3" width="10.6640625" style="158" customWidth="1"/>
    <col min="4" max="7" width="9.109375" style="158"/>
    <col min="8" max="8" width="9.88671875" style="158" customWidth="1"/>
    <col min="9" max="16384" width="9.109375" style="158"/>
  </cols>
  <sheetData>
    <row r="1" spans="1:22" ht="14.4" thickBot="1">
      <c r="A1" s="366" t="s">
        <v>389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160"/>
    </row>
    <row r="2" spans="1:22" ht="17.399999999999999" thickBot="1">
      <c r="A2" s="606" t="s">
        <v>14</v>
      </c>
      <c r="B2" s="611" t="s">
        <v>62</v>
      </c>
      <c r="C2" s="612"/>
      <c r="D2" s="612"/>
      <c r="E2" s="612"/>
      <c r="F2" s="612"/>
      <c r="G2" s="612"/>
      <c r="H2" s="612"/>
      <c r="I2" s="612"/>
      <c r="J2" s="612"/>
      <c r="K2" s="613"/>
      <c r="L2" s="428"/>
      <c r="M2" s="428"/>
      <c r="N2" s="428"/>
      <c r="O2" s="428"/>
      <c r="P2" s="428"/>
      <c r="Q2" s="428"/>
      <c r="R2" s="428"/>
      <c r="S2" s="428"/>
      <c r="T2" s="428"/>
      <c r="U2" s="429"/>
      <c r="V2" s="160"/>
    </row>
    <row r="3" spans="1:22" ht="14.4" thickBot="1">
      <c r="A3" s="607"/>
      <c r="B3" s="608" t="s">
        <v>63</v>
      </c>
      <c r="C3" s="609"/>
      <c r="D3" s="609"/>
      <c r="E3" s="609"/>
      <c r="F3" s="610"/>
      <c r="G3" s="608" t="s">
        <v>64</v>
      </c>
      <c r="H3" s="609"/>
      <c r="I3" s="609"/>
      <c r="J3" s="609"/>
      <c r="K3" s="610"/>
      <c r="L3" s="608" t="s">
        <v>65</v>
      </c>
      <c r="M3" s="609"/>
      <c r="N3" s="609"/>
      <c r="O3" s="609"/>
      <c r="P3" s="610"/>
      <c r="Q3" s="608" t="s">
        <v>66</v>
      </c>
      <c r="R3" s="609"/>
      <c r="S3" s="609"/>
      <c r="T3" s="609"/>
      <c r="U3" s="610"/>
      <c r="V3" s="160"/>
    </row>
    <row r="4" spans="1:22">
      <c r="A4" s="371" t="s">
        <v>67</v>
      </c>
      <c r="B4" s="162" t="s">
        <v>1</v>
      </c>
      <c r="C4" s="161" t="s">
        <v>71</v>
      </c>
      <c r="D4" s="161" t="s">
        <v>1</v>
      </c>
      <c r="E4" s="161" t="s">
        <v>71</v>
      </c>
      <c r="F4" s="381" t="s">
        <v>69</v>
      </c>
      <c r="G4" s="163" t="s">
        <v>1</v>
      </c>
      <c r="H4" s="164" t="s">
        <v>71</v>
      </c>
      <c r="I4" s="164" t="s">
        <v>1</v>
      </c>
      <c r="J4" s="164" t="s">
        <v>71</v>
      </c>
      <c r="K4" s="165" t="s">
        <v>69</v>
      </c>
      <c r="L4" s="163" t="s">
        <v>1</v>
      </c>
      <c r="M4" s="164" t="s">
        <v>71</v>
      </c>
      <c r="N4" s="164" t="s">
        <v>1</v>
      </c>
      <c r="O4" s="164" t="s">
        <v>71</v>
      </c>
      <c r="P4" s="165" t="s">
        <v>69</v>
      </c>
      <c r="Q4" s="163" t="s">
        <v>1</v>
      </c>
      <c r="R4" s="164" t="s">
        <v>71</v>
      </c>
      <c r="S4" s="164" t="s">
        <v>1</v>
      </c>
      <c r="T4" s="164" t="s">
        <v>71</v>
      </c>
      <c r="U4" s="165" t="s">
        <v>69</v>
      </c>
      <c r="V4" s="160"/>
    </row>
    <row r="5" spans="1:22" ht="14.4" thickBot="1">
      <c r="A5" s="372" t="s">
        <v>68</v>
      </c>
      <c r="B5" s="374" t="s">
        <v>69</v>
      </c>
      <c r="C5" s="373" t="s">
        <v>69</v>
      </c>
      <c r="D5" s="373" t="s">
        <v>70</v>
      </c>
      <c r="E5" s="373" t="s">
        <v>70</v>
      </c>
      <c r="F5" s="375" t="s">
        <v>70</v>
      </c>
      <c r="G5" s="374" t="s">
        <v>69</v>
      </c>
      <c r="H5" s="373" t="s">
        <v>69</v>
      </c>
      <c r="I5" s="373" t="s">
        <v>70</v>
      </c>
      <c r="J5" s="373" t="s">
        <v>70</v>
      </c>
      <c r="K5" s="375" t="s">
        <v>70</v>
      </c>
      <c r="L5" s="374" t="s">
        <v>69</v>
      </c>
      <c r="M5" s="373" t="s">
        <v>69</v>
      </c>
      <c r="N5" s="373" t="s">
        <v>70</v>
      </c>
      <c r="O5" s="373" t="s">
        <v>70</v>
      </c>
      <c r="P5" s="375" t="s">
        <v>70</v>
      </c>
      <c r="Q5" s="374" t="s">
        <v>69</v>
      </c>
      <c r="R5" s="373" t="s">
        <v>69</v>
      </c>
      <c r="S5" s="373" t="s">
        <v>70</v>
      </c>
      <c r="T5" s="373" t="s">
        <v>70</v>
      </c>
      <c r="U5" s="375" t="s">
        <v>70</v>
      </c>
      <c r="V5" s="160"/>
    </row>
    <row r="6" spans="1:22">
      <c r="A6" s="379">
        <v>1985</v>
      </c>
      <c r="B6" s="382">
        <v>0.38445032852415101</v>
      </c>
      <c r="C6" s="400">
        <v>0.47940926626216379</v>
      </c>
      <c r="D6" s="376">
        <v>1.4508943058683822E-2</v>
      </c>
      <c r="E6" s="405">
        <v>1.8092640921143505E-2</v>
      </c>
      <c r="F6" s="378">
        <v>3.7739447679448042E-2</v>
      </c>
      <c r="G6" s="555">
        <v>0.4964453972695046</v>
      </c>
      <c r="H6" s="376">
        <v>0.68663904408721732</v>
      </c>
      <c r="I6" s="400">
        <v>6.3416986777449632E-3</v>
      </c>
      <c r="J6" s="377">
        <v>8.7712726151272461E-3</v>
      </c>
      <c r="K6" s="378">
        <v>1.2774211852149079E-2</v>
      </c>
      <c r="L6" s="382">
        <v>0.54984515211791418</v>
      </c>
      <c r="M6" s="376">
        <v>0.63045942981008884</v>
      </c>
      <c r="N6" s="376">
        <v>1.3008070301899695E-2</v>
      </c>
      <c r="O6" s="405">
        <v>1.4915218500838063E-2</v>
      </c>
      <c r="P6" s="378">
        <v>2.3657697538651965E-2</v>
      </c>
      <c r="Q6" s="382">
        <v>0.48795471404317164</v>
      </c>
      <c r="R6" s="376">
        <v>0.59942533958504696</v>
      </c>
      <c r="S6" s="376">
        <v>1.0527410420728189E-2</v>
      </c>
      <c r="T6" s="405">
        <v>1.2932340614374815E-2</v>
      </c>
      <c r="U6" s="378">
        <v>2.1574564437544876E-2</v>
      </c>
      <c r="V6" s="160"/>
    </row>
    <row r="7" spans="1:22">
      <c r="A7" s="380">
        <v>1990</v>
      </c>
      <c r="B7" s="364">
        <v>0.35866821073611183</v>
      </c>
      <c r="C7" s="401">
        <v>0.46871989372728878</v>
      </c>
      <c r="D7" s="362">
        <v>1.0685830807411397E-2</v>
      </c>
      <c r="E7" s="406">
        <v>1.396460943711221E-2</v>
      </c>
      <c r="F7" s="365">
        <v>2.9793080310854307E-2</v>
      </c>
      <c r="G7" s="558">
        <v>0.67930847212165135</v>
      </c>
      <c r="H7" s="362">
        <v>0.77932657494569157</v>
      </c>
      <c r="I7" s="562">
        <v>7.5049774850675837E-3</v>
      </c>
      <c r="J7" s="363">
        <v>8.6099741700775313E-3</v>
      </c>
      <c r="K7" s="365">
        <v>1.1047966856099482E-2</v>
      </c>
      <c r="L7" s="364">
        <v>0.56344353553475079</v>
      </c>
      <c r="M7" s="362">
        <v>0.63485212297503313</v>
      </c>
      <c r="N7" s="362">
        <v>1.2493830466271024E-2</v>
      </c>
      <c r="O7" s="406">
        <v>1.4077248731009911E-2</v>
      </c>
      <c r="P7" s="365">
        <v>2.2174059472371849E-2</v>
      </c>
      <c r="Q7" s="364">
        <v>0.55391583113611054</v>
      </c>
      <c r="R7" s="362">
        <v>0.64060833668735417</v>
      </c>
      <c r="S7" s="362">
        <v>1.0079949009049191E-2</v>
      </c>
      <c r="T7" s="406">
        <v>1.1657546157032711E-2</v>
      </c>
      <c r="U7" s="365">
        <v>1.8197618559438328E-2</v>
      </c>
      <c r="V7" s="160"/>
    </row>
    <row r="8" spans="1:22">
      <c r="A8" s="380">
        <v>1996</v>
      </c>
      <c r="B8" s="364">
        <v>0.30837878312070921</v>
      </c>
      <c r="C8" s="401">
        <v>0.45669710356802412</v>
      </c>
      <c r="D8" s="362">
        <v>9.5353598868862868E-3</v>
      </c>
      <c r="E8" s="406">
        <v>1.4121500830084975E-2</v>
      </c>
      <c r="F8" s="365">
        <v>3.0920933633601655E-2</v>
      </c>
      <c r="G8" s="558">
        <v>0.18325750480216599</v>
      </c>
      <c r="H8" s="362">
        <v>0.50772540101432062</v>
      </c>
      <c r="I8" s="562">
        <v>1.5640836767659776E-3</v>
      </c>
      <c r="J8" s="363">
        <v>4.3333833059838378E-3</v>
      </c>
      <c r="K8" s="365">
        <v>8.5348956292647903E-3</v>
      </c>
      <c r="L8" s="364">
        <v>0.48411888749005649</v>
      </c>
      <c r="M8" s="362">
        <v>0.62539513480841447</v>
      </c>
      <c r="N8" s="362">
        <v>1.0105379860194476E-2</v>
      </c>
      <c r="O8" s="406">
        <v>1.305434587095379E-2</v>
      </c>
      <c r="P8" s="365">
        <v>2.0873756676973349E-2</v>
      </c>
      <c r="Q8" s="364">
        <v>0.41827082627011314</v>
      </c>
      <c r="R8" s="362">
        <v>0.5842211361483256</v>
      </c>
      <c r="S8" s="362">
        <v>7.6854675335750093E-3</v>
      </c>
      <c r="T8" s="406">
        <v>1.0734701758512506E-2</v>
      </c>
      <c r="U8" s="365">
        <v>1.8374381025110867E-2</v>
      </c>
      <c r="V8" s="160"/>
    </row>
    <row r="9" spans="1:22">
      <c r="A9" s="380">
        <v>1997</v>
      </c>
      <c r="B9" s="364">
        <v>0.26341886346934523</v>
      </c>
      <c r="C9" s="401">
        <v>0.42377851559479984</v>
      </c>
      <c r="D9" s="362">
        <v>7.784109967276286E-3</v>
      </c>
      <c r="E9" s="406">
        <v>1.2522787942037088E-2</v>
      </c>
      <c r="F9" s="365">
        <v>2.9550313385898211E-2</v>
      </c>
      <c r="G9" s="556">
        <v>0.20416350895720162</v>
      </c>
      <c r="H9" s="362">
        <v>0.48110338785217438</v>
      </c>
      <c r="I9" s="401">
        <v>1.415186840620714E-3</v>
      </c>
      <c r="J9" s="363">
        <v>3.334832884407204E-3</v>
      </c>
      <c r="K9" s="365">
        <v>6.9316345895944452E-3</v>
      </c>
      <c r="L9" s="364">
        <v>0.49081689907324194</v>
      </c>
      <c r="M9" s="362">
        <v>0.62915749476118921</v>
      </c>
      <c r="N9" s="362">
        <v>9.8365307683261002E-3</v>
      </c>
      <c r="O9" s="406">
        <v>1.260903417756587E-2</v>
      </c>
      <c r="P9" s="365">
        <v>2.0041141180956464E-2</v>
      </c>
      <c r="Q9" s="364">
        <v>0.42246560144289808</v>
      </c>
      <c r="R9" s="362">
        <v>0.5808210799192236</v>
      </c>
      <c r="S9" s="362">
        <v>7.1698276174000522E-3</v>
      </c>
      <c r="T9" s="406">
        <v>9.8573398765481393E-3</v>
      </c>
      <c r="U9" s="365">
        <v>1.6971387949485283E-2</v>
      </c>
      <c r="V9" s="160"/>
    </row>
    <row r="10" spans="1:22">
      <c r="A10" s="380">
        <f t="shared" ref="A10:A19" si="0">A9+1</f>
        <v>1998</v>
      </c>
      <c r="B10" s="364">
        <v>0.27637207310738776</v>
      </c>
      <c r="C10" s="401">
        <v>0.42926589818649108</v>
      </c>
      <c r="D10" s="362">
        <v>8.8328793701265545E-3</v>
      </c>
      <c r="E10" s="406">
        <v>1.3719381461950423E-2</v>
      </c>
      <c r="F10" s="365">
        <v>3.1960101000126848E-2</v>
      </c>
      <c r="G10" s="556">
        <v>0.21054241493961301</v>
      </c>
      <c r="H10" s="362">
        <v>0.48511471644712811</v>
      </c>
      <c r="I10" s="401">
        <v>1.6120274367469557E-3</v>
      </c>
      <c r="J10" s="363">
        <v>3.7143025698968338E-3</v>
      </c>
      <c r="K10" s="365">
        <v>7.6565448211910721E-3</v>
      </c>
      <c r="L10" s="364">
        <v>0.48851328982887754</v>
      </c>
      <c r="M10" s="362">
        <v>0.63001553813062217</v>
      </c>
      <c r="N10" s="362">
        <v>9.709818602804959E-3</v>
      </c>
      <c r="O10" s="406">
        <v>1.2522354497949787E-2</v>
      </c>
      <c r="P10" s="365">
        <v>1.987626294917429E-2</v>
      </c>
      <c r="Q10" s="364">
        <v>0.42072187322873938</v>
      </c>
      <c r="R10" s="362">
        <v>0.57968099372474746</v>
      </c>
      <c r="S10" s="362">
        <v>7.441413415236217E-3</v>
      </c>
      <c r="T10" s="406">
        <v>1.0252963294151195E-2</v>
      </c>
      <c r="U10" s="365">
        <v>1.7687251100421027E-2</v>
      </c>
      <c r="V10" s="160"/>
    </row>
    <row r="11" spans="1:22">
      <c r="A11" s="380">
        <f t="shared" si="0"/>
        <v>1999</v>
      </c>
      <c r="B11" s="364">
        <v>0.27486223185297481</v>
      </c>
      <c r="C11" s="401">
        <v>0.42435419062209512</v>
      </c>
      <c r="D11" s="362">
        <v>9.0068776713354403E-3</v>
      </c>
      <c r="E11" s="406">
        <v>1.3905534632696412E-2</v>
      </c>
      <c r="F11" s="365">
        <v>3.2768698742696903E-2</v>
      </c>
      <c r="G11" s="556">
        <v>0.28317960808490111</v>
      </c>
      <c r="H11" s="362">
        <v>0.60668626409712689</v>
      </c>
      <c r="I11" s="401">
        <v>3.9635274738050504E-3</v>
      </c>
      <c r="J11" s="363">
        <v>8.4914930562661542E-3</v>
      </c>
      <c r="K11" s="365">
        <v>1.399651444046328E-2</v>
      </c>
      <c r="L11" s="364">
        <v>0.54195485374169328</v>
      </c>
      <c r="M11" s="362">
        <v>0.65692094683529112</v>
      </c>
      <c r="N11" s="362">
        <v>8.9723838559773571E-3</v>
      </c>
      <c r="O11" s="406">
        <v>1.0875715675106024E-2</v>
      </c>
      <c r="P11" s="365">
        <v>1.6555592765765282E-2</v>
      </c>
      <c r="Q11" s="364">
        <v>0.44063260858309056</v>
      </c>
      <c r="R11" s="362">
        <v>0.60696707345433942</v>
      </c>
      <c r="S11" s="362">
        <v>7.6223144320705779E-3</v>
      </c>
      <c r="T11" s="406">
        <v>1.0499662970154944E-2</v>
      </c>
      <c r="U11" s="365">
        <v>1.7298570926425727E-2</v>
      </c>
      <c r="V11" s="160"/>
    </row>
    <row r="12" spans="1:22">
      <c r="A12" s="380">
        <f t="shared" si="0"/>
        <v>2000</v>
      </c>
      <c r="B12" s="364">
        <v>0.27753702160871346</v>
      </c>
      <c r="C12" s="401">
        <v>0.44388620570723142</v>
      </c>
      <c r="D12" s="362">
        <v>8.1134269130301757E-3</v>
      </c>
      <c r="E12" s="406">
        <v>1.29764247913037E-2</v>
      </c>
      <c r="F12" s="365">
        <v>2.9233674361717837E-2</v>
      </c>
      <c r="G12" s="556">
        <v>0.31470290367859055</v>
      </c>
      <c r="H12" s="362">
        <v>0.64719155096599656</v>
      </c>
      <c r="I12" s="401">
        <v>3.9514234069376831E-3</v>
      </c>
      <c r="J12" s="363">
        <v>8.1261653876291123E-3</v>
      </c>
      <c r="K12" s="365">
        <v>1.2556043686757064E-2</v>
      </c>
      <c r="L12" s="364">
        <v>0.56412615118084397</v>
      </c>
      <c r="M12" s="362">
        <v>0.6886413135312548</v>
      </c>
      <c r="N12" s="362">
        <v>9.000773526166456E-3</v>
      </c>
      <c r="O12" s="406">
        <v>1.0987444015637558E-2</v>
      </c>
      <c r="P12" s="365">
        <v>1.5955249561336229E-2</v>
      </c>
      <c r="Q12" s="364">
        <v>0.46246245851520401</v>
      </c>
      <c r="R12" s="362">
        <v>0.64184959116394202</v>
      </c>
      <c r="S12" s="362">
        <v>7.4211424503115905E-3</v>
      </c>
      <c r="T12" s="406">
        <v>1.0299770630020279E-2</v>
      </c>
      <c r="U12" s="365">
        <v>1.604701595484774E-2</v>
      </c>
      <c r="V12" s="160"/>
    </row>
    <row r="13" spans="1:22">
      <c r="A13" s="380">
        <f t="shared" si="0"/>
        <v>2001</v>
      </c>
      <c r="B13" s="364">
        <v>0.20121156164898654</v>
      </c>
      <c r="C13" s="401">
        <v>0.4128441016966426</v>
      </c>
      <c r="D13" s="362">
        <v>6.3796602198061252E-3</v>
      </c>
      <c r="E13" s="406">
        <v>1.3089730386220733E-2</v>
      </c>
      <c r="F13" s="365">
        <v>3.1706230832477901E-2</v>
      </c>
      <c r="G13" s="556">
        <v>0.26789728474680718</v>
      </c>
      <c r="H13" s="362">
        <v>0.67213351103484298</v>
      </c>
      <c r="I13" s="401">
        <v>3.6006902046989272E-3</v>
      </c>
      <c r="J13" s="363">
        <v>9.0338524771550553E-3</v>
      </c>
      <c r="K13" s="365">
        <v>1.3440562520452497E-2</v>
      </c>
      <c r="L13" s="364">
        <v>0.53880139876734356</v>
      </c>
      <c r="M13" s="362">
        <v>0.66807645402960758</v>
      </c>
      <c r="N13" s="362">
        <v>8.4134676901354913E-3</v>
      </c>
      <c r="O13" s="406">
        <v>1.0432117795866174E-2</v>
      </c>
      <c r="P13" s="365">
        <v>1.5615155620203684E-2</v>
      </c>
      <c r="Q13" s="364">
        <v>0.41038061756556315</v>
      </c>
      <c r="R13" s="362">
        <v>0.61860521535250956</v>
      </c>
      <c r="S13" s="362">
        <v>6.8413594671269205E-3</v>
      </c>
      <c r="T13" s="406">
        <v>1.0312623124287421E-2</v>
      </c>
      <c r="U13" s="365">
        <v>1.6670766537929715E-2</v>
      </c>
      <c r="V13" s="160"/>
    </row>
    <row r="14" spans="1:22">
      <c r="A14" s="380">
        <f t="shared" si="0"/>
        <v>2002</v>
      </c>
      <c r="B14" s="364">
        <v>0.17780537419528158</v>
      </c>
      <c r="C14" s="401">
        <v>0.39322842995230234</v>
      </c>
      <c r="D14" s="362">
        <v>5.9609607770610999E-3</v>
      </c>
      <c r="E14" s="406">
        <v>1.3183061861766807E-2</v>
      </c>
      <c r="F14" s="365">
        <v>3.3525200259212892E-2</v>
      </c>
      <c r="G14" s="556">
        <v>0.28224953961074373</v>
      </c>
      <c r="H14" s="362">
        <v>0.66572792895312405</v>
      </c>
      <c r="I14" s="401">
        <v>3.8760894745442183E-3</v>
      </c>
      <c r="J14" s="363">
        <v>9.1423391580515521E-3</v>
      </c>
      <c r="K14" s="365">
        <v>1.3732846047826385E-2</v>
      </c>
      <c r="L14" s="364">
        <v>0.52482500138864097</v>
      </c>
      <c r="M14" s="362">
        <v>0.65256986016399054</v>
      </c>
      <c r="N14" s="362">
        <v>7.9560012677228047E-3</v>
      </c>
      <c r="O14" s="406">
        <v>9.8925291687805093E-3</v>
      </c>
      <c r="P14" s="365">
        <v>1.515934120263311E-2</v>
      </c>
      <c r="Q14" s="364">
        <v>0.39831744600174629</v>
      </c>
      <c r="R14" s="362">
        <v>0.60302166820316794</v>
      </c>
      <c r="S14" s="362">
        <v>6.6140354856553361E-3</v>
      </c>
      <c r="T14" s="406">
        <v>1.0013135884832283E-2</v>
      </c>
      <c r="U14" s="365">
        <v>1.660493546553404E-2</v>
      </c>
      <c r="V14" s="160"/>
    </row>
    <row r="15" spans="1:22">
      <c r="A15" s="380">
        <f t="shared" si="0"/>
        <v>2003</v>
      </c>
      <c r="B15" s="364">
        <v>0.17577308033466868</v>
      </c>
      <c r="C15" s="401">
        <v>0.38098796797169032</v>
      </c>
      <c r="D15" s="362">
        <v>4.7287472908858685E-3</v>
      </c>
      <c r="E15" s="406">
        <v>1.0249554812238812E-2</v>
      </c>
      <c r="F15" s="365">
        <v>2.6902568253810093E-2</v>
      </c>
      <c r="G15" s="556">
        <v>0.27960235960661228</v>
      </c>
      <c r="H15" s="362">
        <v>0.63396841181817043</v>
      </c>
      <c r="I15" s="401">
        <v>3.9756834057064552E-3</v>
      </c>
      <c r="J15" s="363">
        <v>9.0144364237617486E-3</v>
      </c>
      <c r="K15" s="365">
        <v>1.4219062426011207E-2</v>
      </c>
      <c r="L15" s="364">
        <v>0.51691230040330405</v>
      </c>
      <c r="M15" s="362">
        <v>0.64248378748438439</v>
      </c>
      <c r="N15" s="362">
        <v>7.8850934321086676E-3</v>
      </c>
      <c r="O15" s="406">
        <v>9.8005883957042669E-3</v>
      </c>
      <c r="P15" s="365">
        <v>1.5254218996059056E-2</v>
      </c>
      <c r="Q15" s="364">
        <v>0.38773656841922721</v>
      </c>
      <c r="R15" s="362">
        <v>0.58562589286771149</v>
      </c>
      <c r="S15" s="362">
        <v>6.3804906109306185E-3</v>
      </c>
      <c r="T15" s="406">
        <v>9.6369050930482283E-3</v>
      </c>
      <c r="U15" s="365">
        <v>1.6455736008969695E-2</v>
      </c>
      <c r="V15" s="160"/>
    </row>
    <row r="16" spans="1:22">
      <c r="A16" s="380">
        <f t="shared" si="0"/>
        <v>2004</v>
      </c>
      <c r="B16" s="364">
        <v>0.17228742320698437</v>
      </c>
      <c r="C16" s="401">
        <v>0.38429014263234462</v>
      </c>
      <c r="D16" s="362">
        <v>6.4739977414678398E-3</v>
      </c>
      <c r="E16" s="406">
        <v>1.444036638983928E-2</v>
      </c>
      <c r="F16" s="365">
        <v>3.7576728590862057E-2</v>
      </c>
      <c r="G16" s="556">
        <v>0.26780094119422287</v>
      </c>
      <c r="H16" s="362">
        <v>0.64932496188271482</v>
      </c>
      <c r="I16" s="401">
        <v>4.0974669578791399E-3</v>
      </c>
      <c r="J16" s="363">
        <v>9.9349448302011867E-3</v>
      </c>
      <c r="K16" s="365">
        <v>1.530042030325595E-2</v>
      </c>
      <c r="L16" s="364">
        <v>0.51877024774966252</v>
      </c>
      <c r="M16" s="362">
        <v>0.64819887979351476</v>
      </c>
      <c r="N16" s="362">
        <v>7.9317753827226906E-3</v>
      </c>
      <c r="O16" s="406">
        <v>9.9106838531257489E-3</v>
      </c>
      <c r="P16" s="365">
        <v>1.5289572632835802E-2</v>
      </c>
      <c r="Q16" s="364">
        <v>0.37222220745450108</v>
      </c>
      <c r="R16" s="362">
        <v>0.58902439129830453</v>
      </c>
      <c r="S16" s="362">
        <v>6.570765977439769E-3</v>
      </c>
      <c r="T16" s="406">
        <v>1.0397932613137177E-2</v>
      </c>
      <c r="U16" s="365">
        <v>1.7652804818860661E-2</v>
      </c>
      <c r="V16" s="160"/>
    </row>
    <row r="17" spans="1:22">
      <c r="A17" s="380">
        <f t="shared" si="0"/>
        <v>2005</v>
      </c>
      <c r="B17" s="364">
        <v>0.1723810836975562</v>
      </c>
      <c r="C17" s="401">
        <v>0.41104811394118518</v>
      </c>
      <c r="D17" s="362">
        <v>7.1023816471726745E-3</v>
      </c>
      <c r="E17" s="406">
        <v>1.6935852344929905E-2</v>
      </c>
      <c r="F17" s="365">
        <v>4.1201630102487646E-2</v>
      </c>
      <c r="G17" s="556">
        <v>0.29513174095803085</v>
      </c>
      <c r="H17" s="362">
        <v>0.71898198274426972</v>
      </c>
      <c r="I17" s="401">
        <v>4.2136602342894118E-3</v>
      </c>
      <c r="J17" s="363">
        <v>1.0265062578582158E-2</v>
      </c>
      <c r="K17" s="365">
        <v>1.4277218101351609E-2</v>
      </c>
      <c r="L17" s="364">
        <v>0.52650204309483617</v>
      </c>
      <c r="M17" s="362">
        <v>0.66426185698280416</v>
      </c>
      <c r="N17" s="362">
        <v>7.8501276359300189E-3</v>
      </c>
      <c r="O17" s="406">
        <v>9.9041217966473021E-3</v>
      </c>
      <c r="P17" s="365">
        <v>1.4909966141415361E-2</v>
      </c>
      <c r="Q17" s="364">
        <v>0.40384842932817211</v>
      </c>
      <c r="R17" s="362">
        <v>0.63396266222819919</v>
      </c>
      <c r="S17" s="362">
        <v>6.6960375742804524E-3</v>
      </c>
      <c r="T17" s="406">
        <v>1.051146296156898E-2</v>
      </c>
      <c r="U17" s="365">
        <v>1.6580571045973217E-2</v>
      </c>
      <c r="V17" s="160"/>
    </row>
    <row r="18" spans="1:22">
      <c r="A18" s="380">
        <f t="shared" si="0"/>
        <v>2006</v>
      </c>
      <c r="B18" s="364">
        <v>0.16344901049467914</v>
      </c>
      <c r="C18" s="401">
        <v>0.38474044061038665</v>
      </c>
      <c r="D18" s="362">
        <v>5.0103352777274082E-3</v>
      </c>
      <c r="E18" s="406">
        <v>1.1793761225745445E-2</v>
      </c>
      <c r="F18" s="365">
        <v>3.0653812235164998E-2</v>
      </c>
      <c r="G18" s="556">
        <v>0.32892289886647263</v>
      </c>
      <c r="H18" s="362">
        <v>0.72781444134884787</v>
      </c>
      <c r="I18" s="401">
        <v>4.3669320853671348E-3</v>
      </c>
      <c r="J18" s="363">
        <v>9.6628001488278537E-3</v>
      </c>
      <c r="K18" s="365">
        <v>1.3276461141551309E-2</v>
      </c>
      <c r="L18" s="364">
        <v>0.53241735409655511</v>
      </c>
      <c r="M18" s="362">
        <v>0.66319676843728848</v>
      </c>
      <c r="N18" s="362">
        <v>7.7692302778296814E-3</v>
      </c>
      <c r="O18" s="406">
        <v>9.6776116966453343E-3</v>
      </c>
      <c r="P18" s="365">
        <v>1.4592368595898011E-2</v>
      </c>
      <c r="Q18" s="364">
        <v>0.41730469913088264</v>
      </c>
      <c r="R18" s="362">
        <v>0.62819683400612469</v>
      </c>
      <c r="S18" s="362">
        <v>6.5562785644805019E-3</v>
      </c>
      <c r="T18" s="406">
        <v>9.8696071375345591E-3</v>
      </c>
      <c r="U18" s="365">
        <v>1.5711010631165222E-2</v>
      </c>
      <c r="V18" s="160"/>
    </row>
    <row r="19" spans="1:22" ht="14.4" thickBot="1">
      <c r="A19" s="383">
        <f t="shared" si="0"/>
        <v>2007</v>
      </c>
      <c r="B19" s="384">
        <v>0.15436011355713244</v>
      </c>
      <c r="C19" s="402">
        <v>0.37950008306255067</v>
      </c>
      <c r="D19" s="385">
        <v>4.6272155164695386E-3</v>
      </c>
      <c r="E19" s="407">
        <v>1.1376181530201869E-2</v>
      </c>
      <c r="F19" s="387">
        <v>2.9976756364310998E-2</v>
      </c>
      <c r="G19" s="557">
        <v>0.28329009585226816</v>
      </c>
      <c r="H19" s="385">
        <v>0.69531390900259549</v>
      </c>
      <c r="I19" s="402">
        <v>3.3181746630462096E-3</v>
      </c>
      <c r="J19" s="386">
        <v>8.1442063435891825E-3</v>
      </c>
      <c r="K19" s="387">
        <v>1.1712992129370423E-2</v>
      </c>
      <c r="L19" s="384">
        <v>0.52755843879409781</v>
      </c>
      <c r="M19" s="385">
        <v>0.65785205228043975</v>
      </c>
      <c r="N19" s="385">
        <v>7.5370513067038085E-3</v>
      </c>
      <c r="O19" s="407">
        <v>9.3985126682681018E-3</v>
      </c>
      <c r="P19" s="387">
        <v>1.4286666182294667E-2</v>
      </c>
      <c r="Q19" s="384">
        <v>0.4046232851170195</v>
      </c>
      <c r="R19" s="385">
        <v>0.61138260527430099</v>
      </c>
      <c r="S19" s="385">
        <v>6.1278287923149715E-3</v>
      </c>
      <c r="T19" s="407">
        <v>9.2591011677365647E-3</v>
      </c>
      <c r="U19" s="387">
        <v>1.5144528300052643E-2</v>
      </c>
      <c r="V19" s="160"/>
    </row>
    <row r="20" spans="1:22" ht="16.8">
      <c r="A20" s="388" t="s">
        <v>72</v>
      </c>
      <c r="B20" s="389" t="s">
        <v>240</v>
      </c>
      <c r="C20" s="403" t="s">
        <v>241</v>
      </c>
      <c r="D20" s="390" t="s">
        <v>242</v>
      </c>
      <c r="E20" s="403" t="s">
        <v>243</v>
      </c>
      <c r="F20" s="391">
        <v>-5.3280579760577589E-2</v>
      </c>
      <c r="G20" s="560" t="s">
        <v>244</v>
      </c>
      <c r="H20" s="392">
        <v>9.1326892081256633E-2</v>
      </c>
      <c r="I20" s="559">
        <v>-0.37886827632704273</v>
      </c>
      <c r="J20" s="392">
        <v>0.29590548594187049</v>
      </c>
      <c r="K20" s="391">
        <v>0.36226290175658349</v>
      </c>
      <c r="L20" s="393">
        <v>-0.1924791764707352</v>
      </c>
      <c r="M20" s="390" t="s">
        <v>245</v>
      </c>
      <c r="N20" s="390" t="s">
        <v>246</v>
      </c>
      <c r="O20" s="403" t="s">
        <v>247</v>
      </c>
      <c r="P20" s="394" t="s">
        <v>248</v>
      </c>
      <c r="Q20" s="389" t="s">
        <v>249</v>
      </c>
      <c r="R20" s="392">
        <v>9.2402931248309936E-2</v>
      </c>
      <c r="S20" s="390" t="s">
        <v>250</v>
      </c>
      <c r="T20" s="403" t="s">
        <v>251</v>
      </c>
      <c r="U20" s="394" t="s">
        <v>252</v>
      </c>
      <c r="V20" s="160"/>
    </row>
    <row r="21" spans="1:22" s="368" customFormat="1" ht="14.4" thickBot="1">
      <c r="A21" s="395" t="s">
        <v>74</v>
      </c>
      <c r="B21" s="396">
        <v>1.2785169128549316E-7</v>
      </c>
      <c r="C21" s="404">
        <v>6.7726922994696837E-6</v>
      </c>
      <c r="D21" s="397">
        <v>5.8768706630439218E-7</v>
      </c>
      <c r="E21" s="404">
        <v>4.5412556848539051E-2</v>
      </c>
      <c r="F21" s="398">
        <v>0.85644790101286183</v>
      </c>
      <c r="G21" s="561">
        <v>3.1149477794062904E-2</v>
      </c>
      <c r="H21" s="397">
        <v>0.75617772849997522</v>
      </c>
      <c r="I21" s="404">
        <v>0.18158705210851175</v>
      </c>
      <c r="J21" s="397">
        <v>0.30433084295775975</v>
      </c>
      <c r="K21" s="398">
        <v>0.20306581600245799</v>
      </c>
      <c r="L21" s="396">
        <v>0.50973294169949801</v>
      </c>
      <c r="M21" s="397">
        <v>3.5040446059708692E-2</v>
      </c>
      <c r="N21" s="397">
        <v>8.2355362621427046E-10</v>
      </c>
      <c r="O21" s="404">
        <v>4.7560014276186747E-8</v>
      </c>
      <c r="P21" s="398">
        <v>3.9937047598327675E-7</v>
      </c>
      <c r="Q21" s="396">
        <v>1.254404245434225E-3</v>
      </c>
      <c r="R21" s="397">
        <v>0.75338571199541893</v>
      </c>
      <c r="S21" s="397">
        <v>1.6083241006361387E-7</v>
      </c>
      <c r="T21" s="404">
        <v>4.3685925407718397E-5</v>
      </c>
      <c r="U21" s="398">
        <v>3.4331168634462711E-5</v>
      </c>
      <c r="V21" s="369"/>
    </row>
    <row r="22" spans="1:22">
      <c r="A22" s="370"/>
      <c r="B22" s="370"/>
      <c r="C22" s="370"/>
      <c r="D22" s="370"/>
      <c r="E22" s="370"/>
      <c r="F22" s="370"/>
      <c r="G22" s="370"/>
      <c r="H22" s="370"/>
      <c r="I22" s="370"/>
      <c r="J22" s="370"/>
      <c r="K22" s="370"/>
      <c r="L22" s="370"/>
      <c r="M22" s="370"/>
      <c r="N22" s="370"/>
      <c r="O22" s="370"/>
      <c r="P22" s="370"/>
      <c r="Q22" s="370"/>
      <c r="R22" s="370"/>
      <c r="S22" s="370"/>
      <c r="T22" s="370"/>
      <c r="U22" s="370"/>
    </row>
    <row r="87" spans="1:23">
      <c r="A87" s="159"/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</row>
    <row r="88" spans="1:23">
      <c r="A88" s="159"/>
      <c r="B88" s="159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</row>
  </sheetData>
  <mergeCells count="6">
    <mergeCell ref="A2:A3"/>
    <mergeCell ref="B3:F3"/>
    <mergeCell ref="G3:K3"/>
    <mergeCell ref="L3:P3"/>
    <mergeCell ref="Q3:U3"/>
    <mergeCell ref="B2:K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A1:X4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51" sqref="A51"/>
    </sheetView>
  </sheetViews>
  <sheetFormatPr defaultColWidth="14.6640625" defaultRowHeight="14.4"/>
  <cols>
    <col min="1" max="1" width="16.5546875" style="166" customWidth="1"/>
    <col min="2" max="2" width="13.33203125" style="166" customWidth="1"/>
    <col min="3" max="3" width="8.6640625" customWidth="1"/>
    <col min="4" max="4" width="11.44140625" bestFit="1" customWidth="1"/>
    <col min="5" max="5" width="13.44140625" bestFit="1" customWidth="1"/>
    <col min="6" max="6" width="11" bestFit="1" customWidth="1"/>
    <col min="7" max="7" width="12.88671875" bestFit="1" customWidth="1"/>
    <col min="8" max="8" width="11" bestFit="1" customWidth="1"/>
    <col min="9" max="9" width="10.88671875" bestFit="1" customWidth="1"/>
    <col min="10" max="10" width="12.6640625" bestFit="1" customWidth="1"/>
    <col min="11" max="11" width="10.44140625" bestFit="1" customWidth="1"/>
    <col min="12" max="12" width="12.33203125" bestFit="1" customWidth="1"/>
    <col min="13" max="13" width="10.44140625" bestFit="1" customWidth="1"/>
    <col min="14" max="14" width="10.88671875" bestFit="1" customWidth="1"/>
    <col min="15" max="15" width="12.6640625" bestFit="1" customWidth="1"/>
    <col min="16" max="16" width="10.44140625" bestFit="1" customWidth="1"/>
    <col min="17" max="17" width="12.33203125" bestFit="1" customWidth="1"/>
    <col min="18" max="18" width="10.44140625" bestFit="1" customWidth="1"/>
    <col min="19" max="19" width="11.109375" bestFit="1" customWidth="1"/>
    <col min="20" max="20" width="13.109375" bestFit="1" customWidth="1"/>
    <col min="21" max="21" width="10.6640625" bestFit="1" customWidth="1"/>
    <col min="22" max="22" width="12.5546875" bestFit="1" customWidth="1"/>
    <col min="23" max="23" width="10.6640625" bestFit="1" customWidth="1"/>
  </cols>
  <sheetData>
    <row r="1" spans="1:24" ht="15" thickBot="1">
      <c r="A1" s="616" t="s">
        <v>390</v>
      </c>
      <c r="B1" s="617"/>
      <c r="C1" s="617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618"/>
      <c r="O1" s="618"/>
      <c r="P1" s="618"/>
      <c r="Q1" s="618"/>
      <c r="R1" s="618"/>
      <c r="S1" s="618"/>
      <c r="T1" s="618"/>
      <c r="U1" s="618"/>
      <c r="V1" s="618"/>
      <c r="W1" s="619"/>
      <c r="X1" s="160"/>
    </row>
    <row r="2" spans="1:24" ht="15" thickBot="1">
      <c r="A2" s="168"/>
      <c r="B2" s="167"/>
      <c r="C2" s="169" t="s">
        <v>14</v>
      </c>
      <c r="D2" s="170" t="s">
        <v>42</v>
      </c>
      <c r="E2" s="171" t="s">
        <v>43</v>
      </c>
      <c r="F2" s="171" t="s">
        <v>44</v>
      </c>
      <c r="G2" s="171" t="s">
        <v>45</v>
      </c>
      <c r="H2" s="172" t="s">
        <v>46</v>
      </c>
      <c r="I2" s="170" t="s">
        <v>47</v>
      </c>
      <c r="J2" s="171" t="s">
        <v>48</v>
      </c>
      <c r="K2" s="171" t="s">
        <v>49</v>
      </c>
      <c r="L2" s="171" t="s">
        <v>50</v>
      </c>
      <c r="M2" s="172" t="s">
        <v>51</v>
      </c>
      <c r="N2" s="170" t="s">
        <v>52</v>
      </c>
      <c r="O2" s="171" t="s">
        <v>53</v>
      </c>
      <c r="P2" s="171" t="s">
        <v>54</v>
      </c>
      <c r="Q2" s="171" t="s">
        <v>55</v>
      </c>
      <c r="R2" s="172" t="s">
        <v>56</v>
      </c>
      <c r="S2" s="170" t="s">
        <v>57</v>
      </c>
      <c r="T2" s="171" t="s">
        <v>58</v>
      </c>
      <c r="U2" s="171" t="s">
        <v>59</v>
      </c>
      <c r="V2" s="171" t="s">
        <v>60</v>
      </c>
      <c r="W2" s="172" t="s">
        <v>61</v>
      </c>
      <c r="X2" s="160"/>
    </row>
    <row r="3" spans="1:24" ht="17.399999999999999">
      <c r="A3" s="620" t="s">
        <v>14</v>
      </c>
      <c r="B3" s="252" t="s">
        <v>73</v>
      </c>
      <c r="C3" s="253">
        <v>1</v>
      </c>
      <c r="D3" s="348" t="s">
        <v>149</v>
      </c>
      <c r="E3" s="259" t="s">
        <v>150</v>
      </c>
      <c r="F3" s="259" t="s">
        <v>151</v>
      </c>
      <c r="G3" s="259" t="s">
        <v>152</v>
      </c>
      <c r="H3" s="349">
        <v>-5.3280579760577589E-2</v>
      </c>
      <c r="I3" s="254" t="s">
        <v>153</v>
      </c>
      <c r="J3" s="257">
        <v>9.1326892081256633E-2</v>
      </c>
      <c r="K3" s="257">
        <v>-0.37886827632704273</v>
      </c>
      <c r="L3" s="257">
        <v>0.29590548594187049</v>
      </c>
      <c r="M3" s="256">
        <v>0.36226290175658349</v>
      </c>
      <c r="N3" s="258">
        <v>-0.1924791764707352</v>
      </c>
      <c r="O3" s="255" t="s">
        <v>154</v>
      </c>
      <c r="P3" s="259" t="s">
        <v>155</v>
      </c>
      <c r="Q3" s="259" t="s">
        <v>156</v>
      </c>
      <c r="R3" s="260" t="s">
        <v>157</v>
      </c>
      <c r="S3" s="254" t="s">
        <v>158</v>
      </c>
      <c r="T3" s="257">
        <v>9.2402931248309936E-2</v>
      </c>
      <c r="U3" s="259" t="s">
        <v>159</v>
      </c>
      <c r="V3" s="259" t="s">
        <v>160</v>
      </c>
      <c r="W3" s="260" t="s">
        <v>161</v>
      </c>
      <c r="X3" s="160"/>
    </row>
    <row r="4" spans="1:24" ht="15" thickBot="1">
      <c r="A4" s="621"/>
      <c r="B4" s="261" t="s">
        <v>74</v>
      </c>
      <c r="C4" s="262"/>
      <c r="D4" s="350">
        <v>1.2785169128549316E-7</v>
      </c>
      <c r="E4" s="340">
        <v>6.7726922994696837E-6</v>
      </c>
      <c r="F4" s="340">
        <v>5.8768706630439218E-7</v>
      </c>
      <c r="G4" s="340">
        <v>4.5412556848539051E-2</v>
      </c>
      <c r="H4" s="341">
        <v>0.85644790101286183</v>
      </c>
      <c r="I4" s="263">
        <v>3.1149477794062904E-2</v>
      </c>
      <c r="J4" s="264">
        <v>0.75617772849997522</v>
      </c>
      <c r="K4" s="264">
        <v>0.18158705210851175</v>
      </c>
      <c r="L4" s="264">
        <v>0.30433084295775975</v>
      </c>
      <c r="M4" s="265">
        <v>0.20306581600245799</v>
      </c>
      <c r="N4" s="263">
        <v>0.50973294169949801</v>
      </c>
      <c r="O4" s="264">
        <v>3.5040446059708692E-2</v>
      </c>
      <c r="P4" s="340">
        <v>8.2355362621427046E-10</v>
      </c>
      <c r="Q4" s="340">
        <v>4.7560014276186747E-8</v>
      </c>
      <c r="R4" s="341">
        <v>3.9937047598327675E-7</v>
      </c>
      <c r="S4" s="263">
        <v>1.254404245434225E-3</v>
      </c>
      <c r="T4" s="264">
        <v>0.75338571199541893</v>
      </c>
      <c r="U4" s="340">
        <v>1.6083241006361387E-7</v>
      </c>
      <c r="V4" s="340">
        <v>4.3685925407718397E-5</v>
      </c>
      <c r="W4" s="341">
        <v>3.4331168634462711E-5</v>
      </c>
      <c r="X4" s="160"/>
    </row>
    <row r="5" spans="1:24" ht="17.399999999999999">
      <c r="A5" s="622" t="s">
        <v>42</v>
      </c>
      <c r="B5" s="216" t="s">
        <v>73</v>
      </c>
      <c r="C5" s="217" t="s">
        <v>117</v>
      </c>
      <c r="D5" s="218">
        <v>1</v>
      </c>
      <c r="E5" s="351" t="s">
        <v>118</v>
      </c>
      <c r="F5" s="220" t="s">
        <v>119</v>
      </c>
      <c r="G5" s="221">
        <v>0.49466435808504544</v>
      </c>
      <c r="H5" s="222">
        <v>-3.1317701020659151E-2</v>
      </c>
      <c r="I5" s="223">
        <v>0.50994584485397942</v>
      </c>
      <c r="J5" s="221">
        <v>-0.17540324605355731</v>
      </c>
      <c r="K5" s="221">
        <v>0.28274399700379116</v>
      </c>
      <c r="L5" s="221">
        <v>-0.39550447237409025</v>
      </c>
      <c r="M5" s="222">
        <v>-0.45171136407409845</v>
      </c>
      <c r="N5" s="223">
        <v>0.19038865891292076</v>
      </c>
      <c r="O5" s="221">
        <v>-0.47637755640239948</v>
      </c>
      <c r="P5" s="219" t="s">
        <v>120</v>
      </c>
      <c r="Q5" s="219" t="s">
        <v>121</v>
      </c>
      <c r="R5" s="251" t="s">
        <v>122</v>
      </c>
      <c r="S5" s="225" t="s">
        <v>123</v>
      </c>
      <c r="T5" s="221">
        <v>-1.7921719247358643E-2</v>
      </c>
      <c r="U5" s="219" t="s">
        <v>124</v>
      </c>
      <c r="V5" s="219" t="s">
        <v>125</v>
      </c>
      <c r="W5" s="251" t="s">
        <v>126</v>
      </c>
      <c r="X5" s="160"/>
    </row>
    <row r="6" spans="1:24" ht="15" thickBot="1">
      <c r="A6" s="623"/>
      <c r="B6" s="226" t="s">
        <v>74</v>
      </c>
      <c r="C6" s="227">
        <v>1.2785169128549316E-7</v>
      </c>
      <c r="D6" s="228"/>
      <c r="E6" s="229">
        <v>2.4922384433294744E-8</v>
      </c>
      <c r="F6" s="229">
        <v>5.9408100654086704E-7</v>
      </c>
      <c r="G6" s="229">
        <v>7.2143904263186037E-2</v>
      </c>
      <c r="H6" s="230">
        <v>0.91536042520271388</v>
      </c>
      <c r="I6" s="231">
        <v>6.2475349272414896E-2</v>
      </c>
      <c r="J6" s="229">
        <v>0.54864607987992453</v>
      </c>
      <c r="K6" s="229">
        <v>0.32734296394152507</v>
      </c>
      <c r="L6" s="229">
        <v>0.16159360711210732</v>
      </c>
      <c r="M6" s="230">
        <v>0.10492458811912402</v>
      </c>
      <c r="N6" s="231">
        <v>0.5144283559405366</v>
      </c>
      <c r="O6" s="229">
        <v>8.505548873046069E-2</v>
      </c>
      <c r="P6" s="342">
        <v>1.3296408549411989E-7</v>
      </c>
      <c r="Q6" s="342">
        <v>1.2296989451511163E-7</v>
      </c>
      <c r="R6" s="343">
        <v>2.2887182791810932E-6</v>
      </c>
      <c r="S6" s="231">
        <v>3.9820240945958408E-4</v>
      </c>
      <c r="T6" s="229">
        <v>0.95151130647911586</v>
      </c>
      <c r="U6" s="342">
        <v>3.0100477662046396E-6</v>
      </c>
      <c r="V6" s="342">
        <v>5.2250984301368403E-4</v>
      </c>
      <c r="W6" s="343">
        <v>9.0939442469154766E-4</v>
      </c>
      <c r="X6" s="160"/>
    </row>
    <row r="7" spans="1:24" ht="17.399999999999999">
      <c r="A7" s="624" t="s">
        <v>43</v>
      </c>
      <c r="B7" s="216" t="s">
        <v>73</v>
      </c>
      <c r="C7" s="217" t="s">
        <v>127</v>
      </c>
      <c r="D7" s="225" t="s">
        <v>118</v>
      </c>
      <c r="E7" s="232">
        <v>1</v>
      </c>
      <c r="F7" s="220" t="s">
        <v>128</v>
      </c>
      <c r="G7" s="220" t="s">
        <v>129</v>
      </c>
      <c r="H7" s="222">
        <v>7.7611603747942334E-2</v>
      </c>
      <c r="I7" s="223">
        <v>0.49070136643122209</v>
      </c>
      <c r="J7" s="221">
        <v>-0.11029735771382895</v>
      </c>
      <c r="K7" s="221">
        <v>0.27847346137810192</v>
      </c>
      <c r="L7" s="221">
        <v>-0.34189676824218102</v>
      </c>
      <c r="M7" s="222">
        <v>-0.41991255685486595</v>
      </c>
      <c r="N7" s="223">
        <v>0.22337404084122445</v>
      </c>
      <c r="O7" s="221">
        <v>-0.35875583613745404</v>
      </c>
      <c r="P7" s="219" t="s">
        <v>130</v>
      </c>
      <c r="Q7" s="219" t="s">
        <v>131</v>
      </c>
      <c r="R7" s="251" t="s">
        <v>132</v>
      </c>
      <c r="S7" s="225" t="s">
        <v>133</v>
      </c>
      <c r="T7" s="221">
        <v>0.1206264753271122</v>
      </c>
      <c r="U7" s="219" t="s">
        <v>134</v>
      </c>
      <c r="V7" s="219" t="s">
        <v>135</v>
      </c>
      <c r="W7" s="251" t="s">
        <v>136</v>
      </c>
      <c r="X7" s="160"/>
    </row>
    <row r="8" spans="1:24" ht="15" thickBot="1">
      <c r="A8" s="625"/>
      <c r="B8" s="226" t="s">
        <v>74</v>
      </c>
      <c r="C8" s="227">
        <v>6.7726922994696837E-6</v>
      </c>
      <c r="D8" s="231">
        <v>2.4922384433294744E-8</v>
      </c>
      <c r="E8" s="233"/>
      <c r="F8" s="229">
        <v>1.3768585224338291E-6</v>
      </c>
      <c r="G8" s="229">
        <v>2.4429502965284733E-2</v>
      </c>
      <c r="H8" s="230">
        <v>0.79199700325264311</v>
      </c>
      <c r="I8" s="231">
        <v>7.4815419765378435E-2</v>
      </c>
      <c r="J8" s="229">
        <v>0.70738792058666933</v>
      </c>
      <c r="K8" s="229">
        <v>0.33501450464252142</v>
      </c>
      <c r="L8" s="229">
        <v>0.23151254402592497</v>
      </c>
      <c r="M8" s="230">
        <v>0.13496521226545743</v>
      </c>
      <c r="N8" s="231">
        <v>0.44269909112623917</v>
      </c>
      <c r="O8" s="229">
        <v>0.20779859554537153</v>
      </c>
      <c r="P8" s="342">
        <v>5.0385316193937904E-6</v>
      </c>
      <c r="Q8" s="342">
        <v>3.4463492305484534E-6</v>
      </c>
      <c r="R8" s="343">
        <v>3.9215013188568398E-5</v>
      </c>
      <c r="S8" s="231">
        <v>5.7685905363438024E-4</v>
      </c>
      <c r="T8" s="229">
        <v>0.68124251054308016</v>
      </c>
      <c r="U8" s="342">
        <v>1.8848814061997695E-5</v>
      </c>
      <c r="V8" s="342">
        <v>3.1987789474169278E-4</v>
      </c>
      <c r="W8" s="343">
        <v>2.2072802837392385E-3</v>
      </c>
      <c r="X8" s="160"/>
    </row>
    <row r="9" spans="1:24" ht="17.399999999999999">
      <c r="A9" s="626" t="s">
        <v>44</v>
      </c>
      <c r="B9" s="234" t="s">
        <v>73</v>
      </c>
      <c r="C9" s="235" t="s">
        <v>137</v>
      </c>
      <c r="D9" s="236" t="s">
        <v>119</v>
      </c>
      <c r="E9" s="237" t="s">
        <v>128</v>
      </c>
      <c r="F9" s="238">
        <v>1</v>
      </c>
      <c r="G9" s="237" t="s">
        <v>138</v>
      </c>
      <c r="H9" s="239">
        <v>0.29202573316517316</v>
      </c>
      <c r="I9" s="240">
        <v>0.50431891407391727</v>
      </c>
      <c r="J9" s="241">
        <v>-8.5436420080536216E-2</v>
      </c>
      <c r="K9" s="241">
        <v>0.35451511341533481</v>
      </c>
      <c r="L9" s="241">
        <v>-0.23633716974613106</v>
      </c>
      <c r="M9" s="239">
        <v>-0.28290280314205302</v>
      </c>
      <c r="N9" s="240">
        <v>0.21014883171033066</v>
      </c>
      <c r="O9" s="241">
        <v>-0.45676396370234729</v>
      </c>
      <c r="P9" s="344" t="s">
        <v>139</v>
      </c>
      <c r="Q9" s="344" t="s">
        <v>140</v>
      </c>
      <c r="R9" s="345" t="s">
        <v>141</v>
      </c>
      <c r="S9" s="236" t="s">
        <v>142</v>
      </c>
      <c r="T9" s="241">
        <v>-2.7750199256302628E-2</v>
      </c>
      <c r="U9" s="344" t="s">
        <v>143</v>
      </c>
      <c r="V9" s="344" t="s">
        <v>144</v>
      </c>
      <c r="W9" s="345" t="s">
        <v>145</v>
      </c>
      <c r="X9" s="160"/>
    </row>
    <row r="10" spans="1:24" ht="15" thickBot="1">
      <c r="A10" s="627"/>
      <c r="B10" s="242" t="s">
        <v>74</v>
      </c>
      <c r="C10" s="243">
        <v>5.8768706630439218E-7</v>
      </c>
      <c r="D10" s="244">
        <v>5.9408100654086704E-7</v>
      </c>
      <c r="E10" s="245">
        <v>1.3768585224338291E-6</v>
      </c>
      <c r="F10" s="246"/>
      <c r="G10" s="245">
        <v>2.3503077900580358E-3</v>
      </c>
      <c r="H10" s="247">
        <v>0.31101489073162336</v>
      </c>
      <c r="I10" s="244">
        <v>6.5920331079220212E-2</v>
      </c>
      <c r="J10" s="245">
        <v>0.7715100804928392</v>
      </c>
      <c r="K10" s="245">
        <v>0.2136134006543898</v>
      </c>
      <c r="L10" s="245">
        <v>0.4159495245360747</v>
      </c>
      <c r="M10" s="247">
        <v>0.32705961246887777</v>
      </c>
      <c r="N10" s="244">
        <v>0.47084227330344142</v>
      </c>
      <c r="O10" s="245">
        <v>0.10061724779149436</v>
      </c>
      <c r="P10" s="346">
        <v>1.8792997872322839E-6</v>
      </c>
      <c r="Q10" s="346">
        <v>4.6438702764318681E-6</v>
      </c>
      <c r="R10" s="347">
        <v>2.3459969611384245E-5</v>
      </c>
      <c r="S10" s="244">
        <v>3.8846180518582458E-3</v>
      </c>
      <c r="T10" s="245">
        <v>0.92497566842560908</v>
      </c>
      <c r="U10" s="346">
        <v>1.405427137670784E-6</v>
      </c>
      <c r="V10" s="346">
        <v>2.2637604595700549E-6</v>
      </c>
      <c r="W10" s="347">
        <v>7.953202660522739E-6</v>
      </c>
      <c r="X10" s="160"/>
    </row>
    <row r="11" spans="1:24" ht="17.399999999999999">
      <c r="A11" s="624" t="s">
        <v>45</v>
      </c>
      <c r="B11" s="216" t="s">
        <v>73</v>
      </c>
      <c r="C11" s="217" t="s">
        <v>146</v>
      </c>
      <c r="D11" s="223">
        <v>0.49466435808504544</v>
      </c>
      <c r="E11" s="220" t="s">
        <v>129</v>
      </c>
      <c r="F11" s="220" t="s">
        <v>138</v>
      </c>
      <c r="G11" s="232">
        <v>1</v>
      </c>
      <c r="H11" s="224" t="s">
        <v>147</v>
      </c>
      <c r="I11" s="223">
        <v>0.31450399222443265</v>
      </c>
      <c r="J11" s="221">
        <v>0.12912675576463203</v>
      </c>
      <c r="K11" s="221">
        <v>0.33829861498774488</v>
      </c>
      <c r="L11" s="221">
        <v>0.12739513425996807</v>
      </c>
      <c r="M11" s="222">
        <v>9.1012077590518145E-2</v>
      </c>
      <c r="N11" s="223">
        <v>0.17572339210544358</v>
      </c>
      <c r="O11" s="221">
        <v>-0.18109376656366946</v>
      </c>
      <c r="P11" s="221">
        <v>0.52828961209520375</v>
      </c>
      <c r="Q11" s="221">
        <v>0.50899129459625359</v>
      </c>
      <c r="R11" s="222">
        <v>0.48437707528377671</v>
      </c>
      <c r="S11" s="223">
        <v>0.32288128445788367</v>
      </c>
      <c r="T11" s="221">
        <v>0.10778477751205083</v>
      </c>
      <c r="U11" s="219" t="s">
        <v>129</v>
      </c>
      <c r="V11" s="219" t="s">
        <v>133</v>
      </c>
      <c r="W11" s="251" t="s">
        <v>148</v>
      </c>
      <c r="X11" s="160"/>
    </row>
    <row r="12" spans="1:24" ht="15" thickBot="1">
      <c r="A12" s="625"/>
      <c r="B12" s="226" t="s">
        <v>74</v>
      </c>
      <c r="C12" s="227">
        <v>4.5412556848539051E-2</v>
      </c>
      <c r="D12" s="231">
        <v>7.2143904263186037E-2</v>
      </c>
      <c r="E12" s="229">
        <v>2.4429502965284733E-2</v>
      </c>
      <c r="F12" s="229">
        <v>2.3503077900580358E-3</v>
      </c>
      <c r="G12" s="233"/>
      <c r="H12" s="230">
        <v>1.4668230386316909E-4</v>
      </c>
      <c r="I12" s="231">
        <v>0.27345374484955026</v>
      </c>
      <c r="J12" s="229">
        <v>0.65997161318430708</v>
      </c>
      <c r="K12" s="229">
        <v>0.23678063883749134</v>
      </c>
      <c r="L12" s="229">
        <v>0.66428606928901213</v>
      </c>
      <c r="M12" s="230">
        <v>0.75699510760400002</v>
      </c>
      <c r="N12" s="231">
        <v>0.54790501186632246</v>
      </c>
      <c r="O12" s="229">
        <v>0.53553834045478532</v>
      </c>
      <c r="P12" s="229">
        <v>5.2140708877458586E-2</v>
      </c>
      <c r="Q12" s="229">
        <v>6.3050454136582182E-2</v>
      </c>
      <c r="R12" s="230">
        <v>7.9222638466081644E-2</v>
      </c>
      <c r="S12" s="231">
        <v>0.26017891693809686</v>
      </c>
      <c r="T12" s="229">
        <v>0.71379468464569007</v>
      </c>
      <c r="U12" s="342">
        <v>2.4526566986073021E-2</v>
      </c>
      <c r="V12" s="342">
        <v>5.6800106007631756E-4</v>
      </c>
      <c r="W12" s="343">
        <v>2.6925218093372641E-3</v>
      </c>
      <c r="X12" s="160"/>
    </row>
    <row r="13" spans="1:24" ht="17.399999999999999">
      <c r="A13" s="626" t="s">
        <v>46</v>
      </c>
      <c r="B13" s="234" t="s">
        <v>73</v>
      </c>
      <c r="C13" s="248">
        <v>-5.3280579760577589E-2</v>
      </c>
      <c r="D13" s="240">
        <v>-3.1317701020659151E-2</v>
      </c>
      <c r="E13" s="241">
        <v>7.7611603747942334E-2</v>
      </c>
      <c r="F13" s="241">
        <v>0.29202573316517316</v>
      </c>
      <c r="G13" s="237" t="s">
        <v>147</v>
      </c>
      <c r="H13" s="249">
        <v>1</v>
      </c>
      <c r="I13" s="240">
        <v>5.9009600258533329E-2</v>
      </c>
      <c r="J13" s="241">
        <v>0.2277972084433903</v>
      </c>
      <c r="K13" s="241">
        <v>0.22362137911204974</v>
      </c>
      <c r="L13" s="241">
        <v>0.3765937428140686</v>
      </c>
      <c r="M13" s="239">
        <v>0.38222756504581679</v>
      </c>
      <c r="N13" s="240">
        <v>6.560191455194013E-2</v>
      </c>
      <c r="O13" s="241">
        <v>2.7242191151015591E-2</v>
      </c>
      <c r="P13" s="241">
        <v>3.8022957289074927E-2</v>
      </c>
      <c r="Q13" s="241">
        <v>1.3599401672988429E-2</v>
      </c>
      <c r="R13" s="239">
        <v>9.8577009601266176E-3</v>
      </c>
      <c r="S13" s="240">
        <v>-0.12820853622603332</v>
      </c>
      <c r="T13" s="241">
        <v>7.3192678974799835E-2</v>
      </c>
      <c r="U13" s="241">
        <v>0.13516355763794247</v>
      </c>
      <c r="V13" s="241">
        <v>0.43442862933900411</v>
      </c>
      <c r="W13" s="239">
        <v>0.39548830872164881</v>
      </c>
      <c r="X13" s="160"/>
    </row>
    <row r="14" spans="1:24" ht="15" thickBot="1">
      <c r="A14" s="625"/>
      <c r="B14" s="226" t="s">
        <v>74</v>
      </c>
      <c r="C14" s="227">
        <v>0.85644790101286183</v>
      </c>
      <c r="D14" s="231">
        <v>0.91536042520271388</v>
      </c>
      <c r="E14" s="229">
        <v>0.79199700325264311</v>
      </c>
      <c r="F14" s="229">
        <v>0.31101489073162336</v>
      </c>
      <c r="G14" s="229">
        <v>1.4668230386316909E-4</v>
      </c>
      <c r="H14" s="250"/>
      <c r="I14" s="231">
        <v>0.84118236856030082</v>
      </c>
      <c r="J14" s="229">
        <v>0.43347741517016214</v>
      </c>
      <c r="K14" s="229">
        <v>0.44218087122021044</v>
      </c>
      <c r="L14" s="229">
        <v>0.18443871993146016</v>
      </c>
      <c r="M14" s="230">
        <v>0.17742758730128697</v>
      </c>
      <c r="N14" s="231">
        <v>0.82368078085374141</v>
      </c>
      <c r="O14" s="229">
        <v>0.92634567143714719</v>
      </c>
      <c r="P14" s="229">
        <v>0.89731825256081421</v>
      </c>
      <c r="Q14" s="229">
        <v>0.96319733970404153</v>
      </c>
      <c r="R14" s="230">
        <v>0.97331921678636302</v>
      </c>
      <c r="S14" s="231">
        <v>0.66225820816732606</v>
      </c>
      <c r="T14" s="229">
        <v>0.80362287124611953</v>
      </c>
      <c r="U14" s="229">
        <v>0.64500786273131205</v>
      </c>
      <c r="V14" s="229">
        <v>0.12061411853426954</v>
      </c>
      <c r="W14" s="230">
        <v>0.16161229976115207</v>
      </c>
      <c r="X14" s="160"/>
    </row>
    <row r="15" spans="1:24" ht="17.399999999999999">
      <c r="A15" s="614" t="s">
        <v>47</v>
      </c>
      <c r="B15" s="173" t="s">
        <v>73</v>
      </c>
      <c r="C15" s="174" t="s">
        <v>88</v>
      </c>
      <c r="D15" s="175">
        <v>0.50994584485397942</v>
      </c>
      <c r="E15" s="176">
        <v>0.49070136643122209</v>
      </c>
      <c r="F15" s="176">
        <v>0.50431891407391727</v>
      </c>
      <c r="G15" s="176">
        <v>0.31450399222443265</v>
      </c>
      <c r="H15" s="177">
        <v>5.9009600258533329E-2</v>
      </c>
      <c r="I15" s="178">
        <v>1</v>
      </c>
      <c r="J15" s="179" t="s">
        <v>89</v>
      </c>
      <c r="K15" s="179" t="s">
        <v>90</v>
      </c>
      <c r="L15" s="176">
        <v>0.40017609787467817</v>
      </c>
      <c r="M15" s="177">
        <v>0.188034777221538</v>
      </c>
      <c r="N15" s="180" t="s">
        <v>91</v>
      </c>
      <c r="O15" s="176">
        <v>-8.4533605446037594E-2</v>
      </c>
      <c r="P15" s="179" t="s">
        <v>92</v>
      </c>
      <c r="Q15" s="176">
        <v>0.47878824817748933</v>
      </c>
      <c r="R15" s="177">
        <v>0.43987858926468426</v>
      </c>
      <c r="S15" s="180" t="s">
        <v>93</v>
      </c>
      <c r="T15" s="179" t="s">
        <v>94</v>
      </c>
      <c r="U15" s="179" t="s">
        <v>95</v>
      </c>
      <c r="V15" s="179" t="s">
        <v>96</v>
      </c>
      <c r="W15" s="177">
        <v>0.41572911283884939</v>
      </c>
      <c r="X15" s="160"/>
    </row>
    <row r="16" spans="1:24" ht="15" thickBot="1">
      <c r="A16" s="615"/>
      <c r="B16" s="181" t="s">
        <v>74</v>
      </c>
      <c r="C16" s="182">
        <v>3.1149477794062904E-2</v>
      </c>
      <c r="D16" s="183">
        <v>6.2475349272414896E-2</v>
      </c>
      <c r="E16" s="184">
        <v>7.4815419765378435E-2</v>
      </c>
      <c r="F16" s="184">
        <v>6.5920331079220212E-2</v>
      </c>
      <c r="G16" s="184">
        <v>0.27345374484955026</v>
      </c>
      <c r="H16" s="185">
        <v>0.84118236856030082</v>
      </c>
      <c r="I16" s="186"/>
      <c r="J16" s="184">
        <v>5.3983140529803219E-3</v>
      </c>
      <c r="K16" s="184">
        <v>2.2253277079668995E-6</v>
      </c>
      <c r="L16" s="184">
        <v>0.15625030284499289</v>
      </c>
      <c r="M16" s="185">
        <v>0.51973854991620128</v>
      </c>
      <c r="N16" s="183">
        <v>3.2856351194140844E-3</v>
      </c>
      <c r="O16" s="184">
        <v>0.77386703637416021</v>
      </c>
      <c r="P16" s="184">
        <v>1.1127310714804044E-2</v>
      </c>
      <c r="Q16" s="184">
        <v>8.3267013172001664E-2</v>
      </c>
      <c r="R16" s="185">
        <v>0.11550486012047398</v>
      </c>
      <c r="S16" s="183">
        <v>1.325020558905684E-4</v>
      </c>
      <c r="T16" s="184">
        <v>4.2883977575273888E-2</v>
      </c>
      <c r="U16" s="184">
        <v>1.4175763748714649E-3</v>
      </c>
      <c r="V16" s="184">
        <v>8.9138510784476238E-3</v>
      </c>
      <c r="W16" s="185">
        <v>0.13930451500612603</v>
      </c>
      <c r="X16" s="160"/>
    </row>
    <row r="17" spans="1:24" ht="17.399999999999999">
      <c r="A17" s="628" t="s">
        <v>48</v>
      </c>
      <c r="B17" s="187" t="s">
        <v>73</v>
      </c>
      <c r="C17" s="188">
        <v>9.1326892081256633E-2</v>
      </c>
      <c r="D17" s="189">
        <v>-0.17540324605355731</v>
      </c>
      <c r="E17" s="190">
        <v>-0.11029735771382895</v>
      </c>
      <c r="F17" s="190">
        <v>-8.5436420080536216E-2</v>
      </c>
      <c r="G17" s="190">
        <v>0.12912675576463203</v>
      </c>
      <c r="H17" s="191">
        <v>0.2277972084433903</v>
      </c>
      <c r="I17" s="192" t="s">
        <v>89</v>
      </c>
      <c r="J17" s="193">
        <v>1</v>
      </c>
      <c r="K17" s="194" t="s">
        <v>97</v>
      </c>
      <c r="L17" s="194" t="s">
        <v>98</v>
      </c>
      <c r="M17" s="195" t="s">
        <v>99</v>
      </c>
      <c r="N17" s="192" t="s">
        <v>100</v>
      </c>
      <c r="O17" s="190">
        <v>0.46076141396904569</v>
      </c>
      <c r="P17" s="190">
        <v>-2.0750182854097306E-2</v>
      </c>
      <c r="Q17" s="190">
        <v>-0.22752095372074194</v>
      </c>
      <c r="R17" s="191">
        <v>-0.27217792578205685</v>
      </c>
      <c r="S17" s="189">
        <v>0.32090227425254558</v>
      </c>
      <c r="T17" s="194" t="s">
        <v>101</v>
      </c>
      <c r="U17" s="190">
        <v>0.169013308291523</v>
      </c>
      <c r="V17" s="190">
        <v>0.22714320851939088</v>
      </c>
      <c r="W17" s="191">
        <v>-9.7662821009661643E-2</v>
      </c>
      <c r="X17" s="160"/>
    </row>
    <row r="18" spans="1:24" ht="15" thickBot="1">
      <c r="A18" s="629"/>
      <c r="B18" s="196" t="s">
        <v>74</v>
      </c>
      <c r="C18" s="197">
        <v>0.75617772849997522</v>
      </c>
      <c r="D18" s="198">
        <v>0.54864607987992453</v>
      </c>
      <c r="E18" s="199">
        <v>0.70738792058666933</v>
      </c>
      <c r="F18" s="199">
        <v>0.7715100804928392</v>
      </c>
      <c r="G18" s="199">
        <v>0.65997161318430708</v>
      </c>
      <c r="H18" s="200">
        <v>0.43347741517016214</v>
      </c>
      <c r="I18" s="198">
        <v>5.3983140529803219E-3</v>
      </c>
      <c r="J18" s="201"/>
      <c r="K18" s="199">
        <v>1.0649071571728801E-4</v>
      </c>
      <c r="L18" s="199">
        <v>4.30819221296839E-5</v>
      </c>
      <c r="M18" s="200">
        <v>6.054210823188402E-3</v>
      </c>
      <c r="N18" s="198">
        <v>6.4164446367388978E-4</v>
      </c>
      <c r="O18" s="199">
        <v>9.7297215108413049E-2</v>
      </c>
      <c r="P18" s="199">
        <v>0.94386889528624995</v>
      </c>
      <c r="Q18" s="199">
        <v>0.43405052399825594</v>
      </c>
      <c r="R18" s="200">
        <v>0.34650511635841041</v>
      </c>
      <c r="S18" s="198">
        <v>0.26327930316615872</v>
      </c>
      <c r="T18" s="199">
        <v>1.2093659489692331E-3</v>
      </c>
      <c r="U18" s="199">
        <v>0.56352644065416535</v>
      </c>
      <c r="V18" s="199">
        <v>0.43483479660372226</v>
      </c>
      <c r="W18" s="200">
        <v>0.73977862912659476</v>
      </c>
      <c r="X18" s="160"/>
    </row>
    <row r="19" spans="1:24" ht="17.399999999999999">
      <c r="A19" s="614" t="s">
        <v>49</v>
      </c>
      <c r="B19" s="173" t="s">
        <v>73</v>
      </c>
      <c r="C19" s="202">
        <v>-0.37886827632704273</v>
      </c>
      <c r="D19" s="175">
        <v>0.28274399700379116</v>
      </c>
      <c r="E19" s="176">
        <v>0.27847346137810192</v>
      </c>
      <c r="F19" s="176">
        <v>0.35451511341533481</v>
      </c>
      <c r="G19" s="176">
        <v>0.33829861498774488</v>
      </c>
      <c r="H19" s="177">
        <v>0.22362137911204974</v>
      </c>
      <c r="I19" s="180" t="s">
        <v>90</v>
      </c>
      <c r="J19" s="179" t="s">
        <v>97</v>
      </c>
      <c r="K19" s="203">
        <v>1</v>
      </c>
      <c r="L19" s="179" t="s">
        <v>102</v>
      </c>
      <c r="M19" s="204" t="s">
        <v>103</v>
      </c>
      <c r="N19" s="180" t="s">
        <v>104</v>
      </c>
      <c r="O19" s="176">
        <v>0.13509690957607309</v>
      </c>
      <c r="P19" s="176">
        <v>0.42484110665568231</v>
      </c>
      <c r="Q19" s="176">
        <v>0.21462481208248313</v>
      </c>
      <c r="R19" s="177">
        <v>0.17028014326935251</v>
      </c>
      <c r="S19" s="180" t="s">
        <v>105</v>
      </c>
      <c r="T19" s="179" t="s">
        <v>106</v>
      </c>
      <c r="U19" s="336" t="s">
        <v>107</v>
      </c>
      <c r="V19" s="336" t="s">
        <v>108</v>
      </c>
      <c r="W19" s="337">
        <v>0.33829899630620697</v>
      </c>
      <c r="X19" s="160"/>
    </row>
    <row r="20" spans="1:24" ht="15" thickBot="1">
      <c r="A20" s="615"/>
      <c r="B20" s="181" t="s">
        <v>74</v>
      </c>
      <c r="C20" s="182">
        <v>0.18158705210851175</v>
      </c>
      <c r="D20" s="183">
        <v>0.32734296394152507</v>
      </c>
      <c r="E20" s="184">
        <v>0.33501450464252142</v>
      </c>
      <c r="F20" s="184">
        <v>0.2136134006543898</v>
      </c>
      <c r="G20" s="184">
        <v>0.23678063883749134</v>
      </c>
      <c r="H20" s="185">
        <v>0.44218087122021044</v>
      </c>
      <c r="I20" s="183">
        <v>2.2253277079668995E-6</v>
      </c>
      <c r="J20" s="184">
        <v>1.0649071571728801E-4</v>
      </c>
      <c r="K20" s="206"/>
      <c r="L20" s="184">
        <v>4.9908480561649963E-3</v>
      </c>
      <c r="M20" s="185">
        <v>4.4854734139270463E-2</v>
      </c>
      <c r="N20" s="183">
        <v>1.9643550990336192E-4</v>
      </c>
      <c r="O20" s="184">
        <v>0.64517239944779758</v>
      </c>
      <c r="P20" s="184">
        <v>0.12997047403516232</v>
      </c>
      <c r="Q20" s="184">
        <v>0.46122282895126165</v>
      </c>
      <c r="R20" s="185">
        <v>0.5605629664808125</v>
      </c>
      <c r="S20" s="183">
        <v>1.3649346381807887E-2</v>
      </c>
      <c r="T20" s="184">
        <v>2.284596423427851E-2</v>
      </c>
      <c r="U20" s="338">
        <v>2.3927291107484785E-2</v>
      </c>
      <c r="V20" s="338">
        <v>2.0658582176320467E-2</v>
      </c>
      <c r="W20" s="339">
        <v>0.23678007668240258</v>
      </c>
      <c r="X20" s="160"/>
    </row>
    <row r="21" spans="1:24" ht="17.399999999999999">
      <c r="A21" s="628" t="s">
        <v>50</v>
      </c>
      <c r="B21" s="187" t="s">
        <v>73</v>
      </c>
      <c r="C21" s="188">
        <v>0.29590548594187049</v>
      </c>
      <c r="D21" s="189">
        <v>-0.39550447237409025</v>
      </c>
      <c r="E21" s="190">
        <v>-0.34189676824218102</v>
      </c>
      <c r="F21" s="190">
        <v>-0.23633716974613106</v>
      </c>
      <c r="G21" s="190">
        <v>0.12739513425996807</v>
      </c>
      <c r="H21" s="191">
        <v>0.3765937428140686</v>
      </c>
      <c r="I21" s="189">
        <v>0.40017609787467817</v>
      </c>
      <c r="J21" s="194" t="s">
        <v>98</v>
      </c>
      <c r="K21" s="194" t="s">
        <v>102</v>
      </c>
      <c r="L21" s="193">
        <v>1</v>
      </c>
      <c r="M21" s="195" t="s">
        <v>109</v>
      </c>
      <c r="N21" s="192" t="s">
        <v>110</v>
      </c>
      <c r="O21" s="194" t="s">
        <v>111</v>
      </c>
      <c r="P21" s="190">
        <v>-0.29505967179752368</v>
      </c>
      <c r="Q21" s="190">
        <v>-0.48537139037980509</v>
      </c>
      <c r="R21" s="191">
        <v>-0.52213992440810442</v>
      </c>
      <c r="S21" s="189">
        <v>-3.5390949063418636E-2</v>
      </c>
      <c r="T21" s="194" t="s">
        <v>112</v>
      </c>
      <c r="U21" s="209">
        <v>-8.2402415464011461E-2</v>
      </c>
      <c r="V21" s="209">
        <v>9.6847516731269984E-2</v>
      </c>
      <c r="W21" s="210">
        <v>-0.14342409903547351</v>
      </c>
      <c r="X21" s="160"/>
    </row>
    <row r="22" spans="1:24" ht="15" thickBot="1">
      <c r="A22" s="629"/>
      <c r="B22" s="196" t="s">
        <v>74</v>
      </c>
      <c r="C22" s="197">
        <v>0.30433084295775975</v>
      </c>
      <c r="D22" s="198">
        <v>0.16159360711210732</v>
      </c>
      <c r="E22" s="199">
        <v>0.23151254402592497</v>
      </c>
      <c r="F22" s="199">
        <v>0.4159495245360747</v>
      </c>
      <c r="G22" s="199">
        <v>0.66428606928901213</v>
      </c>
      <c r="H22" s="200">
        <v>0.18443871993146016</v>
      </c>
      <c r="I22" s="198">
        <v>0.15625030284499289</v>
      </c>
      <c r="J22" s="199">
        <v>4.30819221296839E-5</v>
      </c>
      <c r="K22" s="199">
        <v>4.9908480561649963E-3</v>
      </c>
      <c r="L22" s="201"/>
      <c r="M22" s="200">
        <v>1.3299155998307808E-7</v>
      </c>
      <c r="N22" s="198">
        <v>5.6703459445951844E-3</v>
      </c>
      <c r="O22" s="199">
        <v>2.9556812902544864E-2</v>
      </c>
      <c r="P22" s="199">
        <v>0.30578089887112186</v>
      </c>
      <c r="Q22" s="199">
        <v>7.8517892871078535E-2</v>
      </c>
      <c r="R22" s="200">
        <v>5.5455885687277155E-2</v>
      </c>
      <c r="S22" s="198">
        <v>0.90439528936361913</v>
      </c>
      <c r="T22" s="199">
        <v>2.9409214863504042E-2</v>
      </c>
      <c r="U22" s="211">
        <v>0.7794380376590937</v>
      </c>
      <c r="V22" s="211">
        <v>0.74188326082712541</v>
      </c>
      <c r="W22" s="212">
        <v>0.62473362700434198</v>
      </c>
      <c r="X22" s="160"/>
    </row>
    <row r="23" spans="1:24" ht="17.399999999999999">
      <c r="A23" s="614" t="s">
        <v>51</v>
      </c>
      <c r="B23" s="173" t="s">
        <v>73</v>
      </c>
      <c r="C23" s="202">
        <v>0.36226290175658349</v>
      </c>
      <c r="D23" s="175">
        <v>-0.45171136407409845</v>
      </c>
      <c r="E23" s="176">
        <v>-0.41991255685486595</v>
      </c>
      <c r="F23" s="176">
        <v>-0.28290280314205302</v>
      </c>
      <c r="G23" s="176">
        <v>9.1012077590518145E-2</v>
      </c>
      <c r="H23" s="177">
        <v>0.38222756504581679</v>
      </c>
      <c r="I23" s="175">
        <v>0.188034777221538</v>
      </c>
      <c r="J23" s="179" t="s">
        <v>99</v>
      </c>
      <c r="K23" s="179" t="s">
        <v>103</v>
      </c>
      <c r="L23" s="179" t="s">
        <v>109</v>
      </c>
      <c r="M23" s="213">
        <v>1</v>
      </c>
      <c r="N23" s="180" t="s">
        <v>113</v>
      </c>
      <c r="O23" s="179" t="s">
        <v>114</v>
      </c>
      <c r="P23" s="176">
        <v>-0.40667118958244614</v>
      </c>
      <c r="Q23" s="179" t="s">
        <v>115</v>
      </c>
      <c r="R23" s="204" t="s">
        <v>116</v>
      </c>
      <c r="S23" s="175">
        <v>-0.21919437673178557</v>
      </c>
      <c r="T23" s="176">
        <v>0.39483088056685134</v>
      </c>
      <c r="U23" s="214">
        <v>-0.2032265249180801</v>
      </c>
      <c r="V23" s="214">
        <v>1.5354448013390806E-2</v>
      </c>
      <c r="W23" s="205">
        <v>-0.14539508739937729</v>
      </c>
      <c r="X23" s="160"/>
    </row>
    <row r="24" spans="1:24" ht="15" thickBot="1">
      <c r="A24" s="615"/>
      <c r="B24" s="181" t="s">
        <v>74</v>
      </c>
      <c r="C24" s="182">
        <v>0.20306581600245799</v>
      </c>
      <c r="D24" s="183">
        <v>0.10492458811912402</v>
      </c>
      <c r="E24" s="184">
        <v>0.13496521226545743</v>
      </c>
      <c r="F24" s="184">
        <v>0.32705961246887777</v>
      </c>
      <c r="G24" s="184">
        <v>0.75699510760400002</v>
      </c>
      <c r="H24" s="185">
        <v>0.17742758730128697</v>
      </c>
      <c r="I24" s="183">
        <v>0.51973854991620128</v>
      </c>
      <c r="J24" s="184">
        <v>6.054210823188402E-3</v>
      </c>
      <c r="K24" s="184">
        <v>4.4854734139270463E-2</v>
      </c>
      <c r="L24" s="184">
        <v>1.3299155998307808E-7</v>
      </c>
      <c r="M24" s="215"/>
      <c r="N24" s="183">
        <v>3.0471849820667321E-2</v>
      </c>
      <c r="O24" s="184">
        <v>2.8456682426006397E-2</v>
      </c>
      <c r="P24" s="184">
        <v>0.14901664856445104</v>
      </c>
      <c r="Q24" s="184">
        <v>3.365976335390708E-2</v>
      </c>
      <c r="R24" s="185">
        <v>2.3733706587018597E-2</v>
      </c>
      <c r="S24" s="183">
        <v>0.45150169813249241</v>
      </c>
      <c r="T24" s="184">
        <v>0.16237379123042778</v>
      </c>
      <c r="U24" s="207">
        <v>0.48590604335391518</v>
      </c>
      <c r="V24" s="207">
        <v>0.95845135697975647</v>
      </c>
      <c r="W24" s="208">
        <v>0.61993172033532773</v>
      </c>
      <c r="X24" s="160"/>
    </row>
    <row r="25" spans="1:24" ht="17.399999999999999">
      <c r="A25" s="634" t="s">
        <v>52</v>
      </c>
      <c r="B25" s="266" t="s">
        <v>73</v>
      </c>
      <c r="C25" s="267">
        <v>-0.1924791764707352</v>
      </c>
      <c r="D25" s="268">
        <v>0.19038865891292076</v>
      </c>
      <c r="E25" s="269">
        <v>0.22337404084122445</v>
      </c>
      <c r="F25" s="269">
        <v>0.21014883171033066</v>
      </c>
      <c r="G25" s="269">
        <v>0.17572339210544358</v>
      </c>
      <c r="H25" s="270">
        <v>6.560191455194013E-2</v>
      </c>
      <c r="I25" s="271" t="s">
        <v>162</v>
      </c>
      <c r="J25" s="272" t="s">
        <v>163</v>
      </c>
      <c r="K25" s="272" t="s">
        <v>164</v>
      </c>
      <c r="L25" s="272" t="s">
        <v>165</v>
      </c>
      <c r="M25" s="273" t="s">
        <v>166</v>
      </c>
      <c r="N25" s="274">
        <v>1</v>
      </c>
      <c r="O25" s="272" t="s">
        <v>167</v>
      </c>
      <c r="P25" s="269">
        <v>0.21564583550509042</v>
      </c>
      <c r="Q25" s="269">
        <v>1.0610509696961586E-2</v>
      </c>
      <c r="R25" s="270">
        <v>-7.7727358374701058E-2</v>
      </c>
      <c r="S25" s="271" t="s">
        <v>168</v>
      </c>
      <c r="T25" s="272" t="s">
        <v>169</v>
      </c>
      <c r="U25" s="269">
        <v>0.40117136987796354</v>
      </c>
      <c r="V25" s="269">
        <v>0.38821476363615837</v>
      </c>
      <c r="W25" s="270">
        <v>4.7027820254378801E-2</v>
      </c>
      <c r="X25" s="160"/>
    </row>
    <row r="26" spans="1:24" ht="15" thickBot="1">
      <c r="A26" s="635"/>
      <c r="B26" s="275" t="s">
        <v>74</v>
      </c>
      <c r="C26" s="276">
        <v>0.50973294169949801</v>
      </c>
      <c r="D26" s="277">
        <v>0.5144283559405366</v>
      </c>
      <c r="E26" s="278">
        <v>0.44269909112623917</v>
      </c>
      <c r="F26" s="278">
        <v>0.47084227330344142</v>
      </c>
      <c r="G26" s="278">
        <v>0.54790501186632246</v>
      </c>
      <c r="H26" s="279">
        <v>0.82368078085374141</v>
      </c>
      <c r="I26" s="277">
        <v>3.2856351194140844E-3</v>
      </c>
      <c r="J26" s="278">
        <v>6.4164446367388978E-4</v>
      </c>
      <c r="K26" s="278">
        <v>1.9643550990336192E-4</v>
      </c>
      <c r="L26" s="278">
        <v>5.6703459445951844E-3</v>
      </c>
      <c r="M26" s="279">
        <v>3.0471849820667321E-2</v>
      </c>
      <c r="N26" s="280"/>
      <c r="O26" s="278">
        <v>3.3130502502382933E-2</v>
      </c>
      <c r="P26" s="278">
        <v>0.45904197792083679</v>
      </c>
      <c r="Q26" s="278">
        <v>0.97128240747215788</v>
      </c>
      <c r="R26" s="279">
        <v>0.79169299005145821</v>
      </c>
      <c r="S26" s="277">
        <v>2.8206417795151963E-2</v>
      </c>
      <c r="T26" s="278">
        <v>5.2707939559979182E-4</v>
      </c>
      <c r="U26" s="278">
        <v>0.15512715571693947</v>
      </c>
      <c r="V26" s="278">
        <v>0.17016803118992965</v>
      </c>
      <c r="W26" s="279">
        <v>0.87316223002068405</v>
      </c>
      <c r="X26" s="160"/>
    </row>
    <row r="27" spans="1:24" ht="17.399999999999999">
      <c r="A27" s="636" t="s">
        <v>53</v>
      </c>
      <c r="B27" s="281" t="s">
        <v>73</v>
      </c>
      <c r="C27" s="282" t="s">
        <v>170</v>
      </c>
      <c r="D27" s="283">
        <v>-0.47637755640239948</v>
      </c>
      <c r="E27" s="284">
        <v>-0.35875583613745404</v>
      </c>
      <c r="F27" s="284">
        <v>-0.45676396370234729</v>
      </c>
      <c r="G27" s="284">
        <v>-0.18109376656366946</v>
      </c>
      <c r="H27" s="285">
        <v>2.7242191151015591E-2</v>
      </c>
      <c r="I27" s="283">
        <v>-8.4533605446037594E-2</v>
      </c>
      <c r="J27" s="284">
        <v>0.46076141396904569</v>
      </c>
      <c r="K27" s="284">
        <v>0.13509690957607309</v>
      </c>
      <c r="L27" s="286" t="s">
        <v>171</v>
      </c>
      <c r="M27" s="287" t="s">
        <v>168</v>
      </c>
      <c r="N27" s="288" t="s">
        <v>167</v>
      </c>
      <c r="O27" s="289">
        <v>1</v>
      </c>
      <c r="P27" s="286" t="s">
        <v>172</v>
      </c>
      <c r="Q27" s="286" t="s">
        <v>173</v>
      </c>
      <c r="R27" s="287" t="s">
        <v>174</v>
      </c>
      <c r="S27" s="283">
        <v>-0.1628024392530355</v>
      </c>
      <c r="T27" s="286" t="s">
        <v>175</v>
      </c>
      <c r="U27" s="284">
        <v>-0.43148241242230251</v>
      </c>
      <c r="V27" s="284">
        <v>-0.35120992772197562</v>
      </c>
      <c r="W27" s="287" t="s">
        <v>176</v>
      </c>
      <c r="X27" s="160"/>
    </row>
    <row r="28" spans="1:24" ht="15" thickBot="1">
      <c r="A28" s="637"/>
      <c r="B28" s="290" t="s">
        <v>74</v>
      </c>
      <c r="C28" s="291">
        <v>3.5040446059708692E-2</v>
      </c>
      <c r="D28" s="292">
        <v>8.505548873046069E-2</v>
      </c>
      <c r="E28" s="293">
        <v>0.20779859554537153</v>
      </c>
      <c r="F28" s="293">
        <v>0.10061724779149436</v>
      </c>
      <c r="G28" s="293">
        <v>0.53553834045478532</v>
      </c>
      <c r="H28" s="294">
        <v>0.92634567143714719</v>
      </c>
      <c r="I28" s="292">
        <v>0.77386703637416021</v>
      </c>
      <c r="J28" s="293">
        <v>9.7297215108413049E-2</v>
      </c>
      <c r="K28" s="293">
        <v>0.64517239944779758</v>
      </c>
      <c r="L28" s="293">
        <v>2.9556812902544864E-2</v>
      </c>
      <c r="M28" s="294">
        <v>2.8456682426006397E-2</v>
      </c>
      <c r="N28" s="292">
        <v>3.3130502502382933E-2</v>
      </c>
      <c r="O28" s="295"/>
      <c r="P28" s="293">
        <v>3.4134286571529046E-2</v>
      </c>
      <c r="Q28" s="293">
        <v>1.0726541693796393E-2</v>
      </c>
      <c r="R28" s="294">
        <v>2.6096144689833575E-3</v>
      </c>
      <c r="S28" s="292">
        <v>0.57814926867771022</v>
      </c>
      <c r="T28" s="293">
        <v>5.545842872669144E-3</v>
      </c>
      <c r="U28" s="293">
        <v>0.12343905578166203</v>
      </c>
      <c r="V28" s="293">
        <v>0.21821533625016498</v>
      </c>
      <c r="W28" s="294">
        <v>1.9086549251452343E-2</v>
      </c>
      <c r="X28" s="160"/>
    </row>
    <row r="29" spans="1:24" ht="17.399999999999999">
      <c r="A29" s="634" t="s">
        <v>54</v>
      </c>
      <c r="B29" s="266" t="s">
        <v>73</v>
      </c>
      <c r="C29" s="296" t="s">
        <v>177</v>
      </c>
      <c r="D29" s="271" t="s">
        <v>178</v>
      </c>
      <c r="E29" s="272" t="s">
        <v>179</v>
      </c>
      <c r="F29" s="272" t="s">
        <v>180</v>
      </c>
      <c r="G29" s="269">
        <v>0.52828961209520375</v>
      </c>
      <c r="H29" s="270">
        <v>3.8022957289074927E-2</v>
      </c>
      <c r="I29" s="271" t="s">
        <v>181</v>
      </c>
      <c r="J29" s="269">
        <v>-2.0750182854097306E-2</v>
      </c>
      <c r="K29" s="269">
        <v>0.42484110665568231</v>
      </c>
      <c r="L29" s="269">
        <v>-0.29505967179752368</v>
      </c>
      <c r="M29" s="270">
        <v>-0.40667118958244614</v>
      </c>
      <c r="N29" s="268">
        <v>0.21564583550509042</v>
      </c>
      <c r="O29" s="272" t="s">
        <v>172</v>
      </c>
      <c r="P29" s="297">
        <v>1</v>
      </c>
      <c r="Q29" s="272" t="s">
        <v>182</v>
      </c>
      <c r="R29" s="273" t="s">
        <v>183</v>
      </c>
      <c r="S29" s="271" t="s">
        <v>184</v>
      </c>
      <c r="T29" s="269">
        <v>-6.8729693254782421E-3</v>
      </c>
      <c r="U29" s="272" t="s">
        <v>185</v>
      </c>
      <c r="V29" s="272" t="s">
        <v>186</v>
      </c>
      <c r="W29" s="273" t="s">
        <v>164</v>
      </c>
      <c r="X29" s="160"/>
    </row>
    <row r="30" spans="1:24" ht="15" thickBot="1">
      <c r="A30" s="635"/>
      <c r="B30" s="275" t="s">
        <v>74</v>
      </c>
      <c r="C30" s="276">
        <v>8.2355362621427046E-10</v>
      </c>
      <c r="D30" s="277">
        <v>1.3296408549411989E-7</v>
      </c>
      <c r="E30" s="278">
        <v>5.0385316193937904E-6</v>
      </c>
      <c r="F30" s="278">
        <v>1.8792997872322839E-6</v>
      </c>
      <c r="G30" s="278">
        <v>5.2140708877458586E-2</v>
      </c>
      <c r="H30" s="279">
        <v>0.89731825256081421</v>
      </c>
      <c r="I30" s="277">
        <v>1.1127310714804044E-2</v>
      </c>
      <c r="J30" s="278">
        <v>0.94386889528624995</v>
      </c>
      <c r="K30" s="278">
        <v>0.12997047403516232</v>
      </c>
      <c r="L30" s="278">
        <v>0.30578089887112186</v>
      </c>
      <c r="M30" s="279">
        <v>0.14901664856445104</v>
      </c>
      <c r="N30" s="277">
        <v>0.45904197792083679</v>
      </c>
      <c r="O30" s="278">
        <v>3.4134286571529046E-2</v>
      </c>
      <c r="P30" s="298"/>
      <c r="Q30" s="278">
        <v>4.5006723091525804E-9</v>
      </c>
      <c r="R30" s="279">
        <v>9.2181054886632923E-8</v>
      </c>
      <c r="S30" s="277">
        <v>1.8089494036166304E-4</v>
      </c>
      <c r="T30" s="278">
        <v>0.9813961219621693</v>
      </c>
      <c r="U30" s="278">
        <v>6.4222316800649148E-9</v>
      </c>
      <c r="V30" s="278">
        <v>6.2439173302401675E-5</v>
      </c>
      <c r="W30" s="279">
        <v>1.9324244337866214E-4</v>
      </c>
      <c r="X30" s="160"/>
    </row>
    <row r="31" spans="1:24" ht="17.399999999999999">
      <c r="A31" s="636" t="s">
        <v>55</v>
      </c>
      <c r="B31" s="281" t="s">
        <v>73</v>
      </c>
      <c r="C31" s="282" t="s">
        <v>187</v>
      </c>
      <c r="D31" s="288" t="s">
        <v>188</v>
      </c>
      <c r="E31" s="286" t="s">
        <v>189</v>
      </c>
      <c r="F31" s="286" t="s">
        <v>190</v>
      </c>
      <c r="G31" s="284">
        <v>0.50899129459625359</v>
      </c>
      <c r="H31" s="285">
        <v>1.3599401672988429E-2</v>
      </c>
      <c r="I31" s="283">
        <v>0.47878824817748933</v>
      </c>
      <c r="J31" s="284">
        <v>-0.22752095372074194</v>
      </c>
      <c r="K31" s="284">
        <v>0.21462481208248313</v>
      </c>
      <c r="L31" s="284">
        <v>-0.48537139037980509</v>
      </c>
      <c r="M31" s="287" t="s">
        <v>191</v>
      </c>
      <c r="N31" s="283">
        <v>1.0610509696961586E-2</v>
      </c>
      <c r="O31" s="286" t="s">
        <v>173</v>
      </c>
      <c r="P31" s="286" t="s">
        <v>182</v>
      </c>
      <c r="Q31" s="289">
        <v>1</v>
      </c>
      <c r="R31" s="287" t="s">
        <v>192</v>
      </c>
      <c r="S31" s="288" t="s">
        <v>193</v>
      </c>
      <c r="T31" s="284">
        <v>-0.15315409080272732</v>
      </c>
      <c r="U31" s="286" t="s">
        <v>194</v>
      </c>
      <c r="V31" s="286" t="s">
        <v>195</v>
      </c>
      <c r="W31" s="287" t="s">
        <v>196</v>
      </c>
      <c r="X31" s="160"/>
    </row>
    <row r="32" spans="1:24" ht="15" thickBot="1">
      <c r="A32" s="637"/>
      <c r="B32" s="290" t="s">
        <v>74</v>
      </c>
      <c r="C32" s="291">
        <v>4.7560014276186747E-8</v>
      </c>
      <c r="D32" s="292">
        <v>1.2296989451511163E-7</v>
      </c>
      <c r="E32" s="293">
        <v>3.4463492305484534E-6</v>
      </c>
      <c r="F32" s="293">
        <v>4.6438702764318681E-6</v>
      </c>
      <c r="G32" s="293">
        <v>6.3050454136582182E-2</v>
      </c>
      <c r="H32" s="294">
        <v>0.96319733970404153</v>
      </c>
      <c r="I32" s="292">
        <v>8.3267013172001664E-2</v>
      </c>
      <c r="J32" s="293">
        <v>0.43405052399825594</v>
      </c>
      <c r="K32" s="293">
        <v>0.46122282895126165</v>
      </c>
      <c r="L32" s="293">
        <v>7.8517892871078535E-2</v>
      </c>
      <c r="M32" s="294">
        <v>3.365976335390708E-2</v>
      </c>
      <c r="N32" s="292">
        <v>0.97128240747215788</v>
      </c>
      <c r="O32" s="293">
        <v>1.0726541693796393E-2</v>
      </c>
      <c r="P32" s="293">
        <v>4.5006723091525804E-9</v>
      </c>
      <c r="Q32" s="295"/>
      <c r="R32" s="294">
        <v>9.8064338118972495E-13</v>
      </c>
      <c r="S32" s="292">
        <v>2.5323766219255482E-3</v>
      </c>
      <c r="T32" s="293">
        <v>0.6011663927978379</v>
      </c>
      <c r="U32" s="293">
        <v>1.0645208723878602E-5</v>
      </c>
      <c r="V32" s="293">
        <v>6.7838738553048484E-4</v>
      </c>
      <c r="W32" s="294">
        <v>2.4962371612911806E-4</v>
      </c>
      <c r="X32" s="160"/>
    </row>
    <row r="33" spans="1:24" ht="17.399999999999999">
      <c r="A33" s="634" t="s">
        <v>56</v>
      </c>
      <c r="B33" s="266" t="s">
        <v>73</v>
      </c>
      <c r="C33" s="296" t="s">
        <v>197</v>
      </c>
      <c r="D33" s="271" t="s">
        <v>198</v>
      </c>
      <c r="E33" s="272" t="s">
        <v>199</v>
      </c>
      <c r="F33" s="272" t="s">
        <v>200</v>
      </c>
      <c r="G33" s="269">
        <v>0.48437707528377671</v>
      </c>
      <c r="H33" s="270">
        <v>9.8577009601266176E-3</v>
      </c>
      <c r="I33" s="268">
        <v>0.43987858926468426</v>
      </c>
      <c r="J33" s="269">
        <v>-0.27217792578205685</v>
      </c>
      <c r="K33" s="269">
        <v>0.17028014326935251</v>
      </c>
      <c r="L33" s="269">
        <v>-0.52213992440810442</v>
      </c>
      <c r="M33" s="273" t="s">
        <v>201</v>
      </c>
      <c r="N33" s="268">
        <v>-7.7727358374701058E-2</v>
      </c>
      <c r="O33" s="272" t="s">
        <v>174</v>
      </c>
      <c r="P33" s="272" t="s">
        <v>183</v>
      </c>
      <c r="Q33" s="272" t="s">
        <v>192</v>
      </c>
      <c r="R33" s="299">
        <v>1</v>
      </c>
      <c r="S33" s="271" t="s">
        <v>202</v>
      </c>
      <c r="T33" s="269">
        <v>-0.24079852683454514</v>
      </c>
      <c r="U33" s="272" t="s">
        <v>203</v>
      </c>
      <c r="V33" s="272" t="s">
        <v>204</v>
      </c>
      <c r="W33" s="273" t="s">
        <v>205</v>
      </c>
      <c r="X33" s="160"/>
    </row>
    <row r="34" spans="1:24" ht="15" thickBot="1">
      <c r="A34" s="635"/>
      <c r="B34" s="275" t="s">
        <v>74</v>
      </c>
      <c r="C34" s="276">
        <v>3.9937047598327675E-7</v>
      </c>
      <c r="D34" s="277">
        <v>2.2887182791810932E-6</v>
      </c>
      <c r="E34" s="278">
        <v>3.9215013188568398E-5</v>
      </c>
      <c r="F34" s="278">
        <v>2.3459969611384245E-5</v>
      </c>
      <c r="G34" s="278">
        <v>7.9222638466081644E-2</v>
      </c>
      <c r="H34" s="279">
        <v>0.97331921678636302</v>
      </c>
      <c r="I34" s="277">
        <v>0.11550486012047398</v>
      </c>
      <c r="J34" s="278">
        <v>0.34650511635841041</v>
      </c>
      <c r="K34" s="278">
        <v>0.5605629664808125</v>
      </c>
      <c r="L34" s="278">
        <v>5.5455885687277155E-2</v>
      </c>
      <c r="M34" s="279">
        <v>2.3733706587018597E-2</v>
      </c>
      <c r="N34" s="277">
        <v>0.79169299005145821</v>
      </c>
      <c r="O34" s="278">
        <v>2.6096144689833575E-3</v>
      </c>
      <c r="P34" s="278">
        <v>9.2181054886632923E-8</v>
      </c>
      <c r="Q34" s="278">
        <v>9.8064338118972495E-13</v>
      </c>
      <c r="R34" s="300"/>
      <c r="S34" s="277">
        <v>6.9124764104991241E-3</v>
      </c>
      <c r="T34" s="278">
        <v>0.40693976198379911</v>
      </c>
      <c r="U34" s="278">
        <v>5.0418154878645693E-5</v>
      </c>
      <c r="V34" s="278">
        <v>1.4549868482027855E-3</v>
      </c>
      <c r="W34" s="279">
        <v>2.095110501977801E-4</v>
      </c>
      <c r="X34" s="160"/>
    </row>
    <row r="35" spans="1:24" ht="17.399999999999999">
      <c r="A35" s="632" t="s">
        <v>57</v>
      </c>
      <c r="B35" s="301" t="s">
        <v>73</v>
      </c>
      <c r="C35" s="302" t="s">
        <v>206</v>
      </c>
      <c r="D35" s="303" t="s">
        <v>207</v>
      </c>
      <c r="E35" s="304" t="s">
        <v>208</v>
      </c>
      <c r="F35" s="304" t="s">
        <v>209</v>
      </c>
      <c r="G35" s="305">
        <v>0.32288128445788367</v>
      </c>
      <c r="H35" s="306">
        <v>-0.12820853622603332</v>
      </c>
      <c r="I35" s="303" t="s">
        <v>76</v>
      </c>
      <c r="J35" s="305">
        <v>0.32090227425254558</v>
      </c>
      <c r="K35" s="304" t="s">
        <v>82</v>
      </c>
      <c r="L35" s="305">
        <v>-3.5390949063418636E-2</v>
      </c>
      <c r="M35" s="306">
        <v>-0.21919437673178557</v>
      </c>
      <c r="N35" s="303" t="s">
        <v>87</v>
      </c>
      <c r="O35" s="305">
        <v>-0.1628024392530355</v>
      </c>
      <c r="P35" s="304" t="s">
        <v>210</v>
      </c>
      <c r="Q35" s="304" t="s">
        <v>211</v>
      </c>
      <c r="R35" s="307" t="s">
        <v>212</v>
      </c>
      <c r="S35" s="308">
        <v>1</v>
      </c>
      <c r="T35" s="305">
        <v>0.46943350697727304</v>
      </c>
      <c r="U35" s="304" t="s">
        <v>213</v>
      </c>
      <c r="V35" s="304" t="s">
        <v>214</v>
      </c>
      <c r="W35" s="306">
        <v>0.47505430474093208</v>
      </c>
      <c r="X35" s="160"/>
    </row>
    <row r="36" spans="1:24" ht="15" thickBot="1">
      <c r="A36" s="633"/>
      <c r="B36" s="309" t="s">
        <v>74</v>
      </c>
      <c r="C36" s="310">
        <v>1.254404245434225E-3</v>
      </c>
      <c r="D36" s="311">
        <v>3.9820240945958408E-4</v>
      </c>
      <c r="E36" s="312">
        <v>5.7685905363438024E-4</v>
      </c>
      <c r="F36" s="312">
        <v>3.8846180518582458E-3</v>
      </c>
      <c r="G36" s="312">
        <v>0.26017891693809686</v>
      </c>
      <c r="H36" s="313">
        <v>0.66225820816732606</v>
      </c>
      <c r="I36" s="311">
        <v>1.325020558905684E-4</v>
      </c>
      <c r="J36" s="312">
        <v>0.26327930316615872</v>
      </c>
      <c r="K36" s="312">
        <v>1.3649346381807887E-2</v>
      </c>
      <c r="L36" s="312">
        <v>0.90439528936361913</v>
      </c>
      <c r="M36" s="313">
        <v>0.45150169813249241</v>
      </c>
      <c r="N36" s="311">
        <v>2.8206417795151963E-2</v>
      </c>
      <c r="O36" s="312">
        <v>0.57814926867771022</v>
      </c>
      <c r="P36" s="312">
        <v>1.8089494036166304E-4</v>
      </c>
      <c r="Q36" s="312">
        <v>2.5323766219255482E-3</v>
      </c>
      <c r="R36" s="313">
        <v>6.9124764104991241E-3</v>
      </c>
      <c r="S36" s="314"/>
      <c r="T36" s="312">
        <v>9.0357461487139329E-2</v>
      </c>
      <c r="U36" s="312">
        <v>3.190800847609545E-5</v>
      </c>
      <c r="V36" s="312">
        <v>5.8521631453176013E-3</v>
      </c>
      <c r="W36" s="313">
        <v>8.6048566825477055E-2</v>
      </c>
      <c r="X36" s="160"/>
    </row>
    <row r="37" spans="1:24" ht="17.399999999999999">
      <c r="A37" s="630" t="s">
        <v>58</v>
      </c>
      <c r="B37" s="315" t="s">
        <v>73</v>
      </c>
      <c r="C37" s="316">
        <v>9.2402931248309936E-2</v>
      </c>
      <c r="D37" s="317">
        <v>-1.7921719247358643E-2</v>
      </c>
      <c r="E37" s="318">
        <v>0.1206264753271122</v>
      </c>
      <c r="F37" s="318">
        <v>-2.7750199256302628E-2</v>
      </c>
      <c r="G37" s="318">
        <v>0.10778477751205083</v>
      </c>
      <c r="H37" s="319">
        <v>7.3192678974799835E-2</v>
      </c>
      <c r="I37" s="320" t="s">
        <v>77</v>
      </c>
      <c r="J37" s="321" t="s">
        <v>80</v>
      </c>
      <c r="K37" s="321" t="s">
        <v>83</v>
      </c>
      <c r="L37" s="321" t="s">
        <v>86</v>
      </c>
      <c r="M37" s="319">
        <v>0.39483088056685134</v>
      </c>
      <c r="N37" s="320" t="s">
        <v>215</v>
      </c>
      <c r="O37" s="321" t="s">
        <v>216</v>
      </c>
      <c r="P37" s="318">
        <v>-6.8729693254782421E-3</v>
      </c>
      <c r="Q37" s="318">
        <v>-0.15315409080272732</v>
      </c>
      <c r="R37" s="319">
        <v>-0.24079852683454514</v>
      </c>
      <c r="S37" s="317">
        <v>0.46943350697727304</v>
      </c>
      <c r="T37" s="322">
        <v>1</v>
      </c>
      <c r="U37" s="318">
        <v>0.14719609696160368</v>
      </c>
      <c r="V37" s="318">
        <v>0.12726397254112884</v>
      </c>
      <c r="W37" s="319">
        <v>-0.28230401952181661</v>
      </c>
      <c r="X37" s="160"/>
    </row>
    <row r="38" spans="1:24" ht="15" thickBot="1">
      <c r="A38" s="631"/>
      <c r="B38" s="323" t="s">
        <v>74</v>
      </c>
      <c r="C38" s="324">
        <v>0.75338571199541893</v>
      </c>
      <c r="D38" s="325">
        <v>0.95151130647911586</v>
      </c>
      <c r="E38" s="326">
        <v>0.68124251054308016</v>
      </c>
      <c r="F38" s="326">
        <v>0.92497566842560908</v>
      </c>
      <c r="G38" s="326">
        <v>0.71379468464569007</v>
      </c>
      <c r="H38" s="327">
        <v>0.80362287124611953</v>
      </c>
      <c r="I38" s="325">
        <v>4.2883977575273888E-2</v>
      </c>
      <c r="J38" s="326">
        <v>1.2093659489692331E-3</v>
      </c>
      <c r="K38" s="326">
        <v>2.284596423427851E-2</v>
      </c>
      <c r="L38" s="326">
        <v>2.9409214863504042E-2</v>
      </c>
      <c r="M38" s="327">
        <v>0.16237379123042778</v>
      </c>
      <c r="N38" s="325">
        <v>5.2707939559979182E-4</v>
      </c>
      <c r="O38" s="326">
        <v>5.545842872669144E-3</v>
      </c>
      <c r="P38" s="326">
        <v>0.9813961219621693</v>
      </c>
      <c r="Q38" s="326">
        <v>0.6011663927978379</v>
      </c>
      <c r="R38" s="327">
        <v>0.40693976198379911</v>
      </c>
      <c r="S38" s="325">
        <v>9.0357461487139329E-2</v>
      </c>
      <c r="T38" s="328"/>
      <c r="U38" s="326">
        <v>0.61555620183871973</v>
      </c>
      <c r="V38" s="326">
        <v>0.6646132639216551</v>
      </c>
      <c r="W38" s="327">
        <v>0.32812872063997339</v>
      </c>
      <c r="X38" s="160"/>
    </row>
    <row r="39" spans="1:24" ht="17.399999999999999">
      <c r="A39" s="632" t="s">
        <v>59</v>
      </c>
      <c r="B39" s="301" t="s">
        <v>73</v>
      </c>
      <c r="C39" s="302" t="s">
        <v>217</v>
      </c>
      <c r="D39" s="303" t="s">
        <v>218</v>
      </c>
      <c r="E39" s="304" t="s">
        <v>219</v>
      </c>
      <c r="F39" s="304" t="s">
        <v>220</v>
      </c>
      <c r="G39" s="304" t="s">
        <v>221</v>
      </c>
      <c r="H39" s="306">
        <v>0.13516355763794247</v>
      </c>
      <c r="I39" s="303" t="s">
        <v>78</v>
      </c>
      <c r="J39" s="305">
        <v>0.169013308291523</v>
      </c>
      <c r="K39" s="304" t="s">
        <v>84</v>
      </c>
      <c r="L39" s="305">
        <v>-8.2402415464011461E-2</v>
      </c>
      <c r="M39" s="306">
        <v>-0.2032265249180801</v>
      </c>
      <c r="N39" s="329">
        <v>0.40117136987796354</v>
      </c>
      <c r="O39" s="305">
        <v>-0.43148241242230251</v>
      </c>
      <c r="P39" s="304" t="s">
        <v>222</v>
      </c>
      <c r="Q39" s="304" t="s">
        <v>223</v>
      </c>
      <c r="R39" s="307" t="s">
        <v>224</v>
      </c>
      <c r="S39" s="303" t="s">
        <v>213</v>
      </c>
      <c r="T39" s="305">
        <v>0.14719609696160368</v>
      </c>
      <c r="U39" s="330">
        <v>1</v>
      </c>
      <c r="V39" s="304" t="s">
        <v>225</v>
      </c>
      <c r="W39" s="307" t="s">
        <v>226</v>
      </c>
      <c r="X39" s="160"/>
    </row>
    <row r="40" spans="1:24" ht="15" thickBot="1">
      <c r="A40" s="633"/>
      <c r="B40" s="309" t="s">
        <v>74</v>
      </c>
      <c r="C40" s="310">
        <v>1.6083241006361387E-7</v>
      </c>
      <c r="D40" s="311">
        <v>3.0100477662046396E-6</v>
      </c>
      <c r="E40" s="312">
        <v>1.8848814061997695E-5</v>
      </c>
      <c r="F40" s="312">
        <v>1.405427137670784E-6</v>
      </c>
      <c r="G40" s="312">
        <v>2.4526566986073021E-2</v>
      </c>
      <c r="H40" s="313">
        <v>0.64500786273131205</v>
      </c>
      <c r="I40" s="311">
        <v>1.4175763748714649E-3</v>
      </c>
      <c r="J40" s="312">
        <v>0.56352644065416535</v>
      </c>
      <c r="K40" s="312">
        <v>2.3927291107484785E-2</v>
      </c>
      <c r="L40" s="312">
        <v>0.7794380376590937</v>
      </c>
      <c r="M40" s="313">
        <v>0.48590604335391518</v>
      </c>
      <c r="N40" s="311">
        <v>0.15512715571693947</v>
      </c>
      <c r="O40" s="312">
        <v>0.12343905578166203</v>
      </c>
      <c r="P40" s="312">
        <v>6.4222316800649148E-9</v>
      </c>
      <c r="Q40" s="312">
        <v>1.0645208723878602E-5</v>
      </c>
      <c r="R40" s="313">
        <v>5.0418154878645693E-5</v>
      </c>
      <c r="S40" s="311">
        <v>3.190800847609545E-5</v>
      </c>
      <c r="T40" s="312">
        <v>0.61555620183871973</v>
      </c>
      <c r="U40" s="331"/>
      <c r="V40" s="312">
        <v>1.7388196065678195E-6</v>
      </c>
      <c r="W40" s="313">
        <v>2.1022178996990982E-4</v>
      </c>
      <c r="X40" s="160"/>
    </row>
    <row r="41" spans="1:24" ht="17.399999999999999">
      <c r="A41" s="630" t="s">
        <v>60</v>
      </c>
      <c r="B41" s="315" t="s">
        <v>73</v>
      </c>
      <c r="C41" s="332" t="s">
        <v>227</v>
      </c>
      <c r="D41" s="320" t="s">
        <v>215</v>
      </c>
      <c r="E41" s="321" t="s">
        <v>228</v>
      </c>
      <c r="F41" s="321" t="s">
        <v>75</v>
      </c>
      <c r="G41" s="321" t="s">
        <v>208</v>
      </c>
      <c r="H41" s="319">
        <v>0.43442862933900411</v>
      </c>
      <c r="I41" s="320" t="s">
        <v>79</v>
      </c>
      <c r="J41" s="318">
        <v>0.22714320851939088</v>
      </c>
      <c r="K41" s="321" t="s">
        <v>85</v>
      </c>
      <c r="L41" s="318">
        <v>9.6847516731269984E-2</v>
      </c>
      <c r="M41" s="319">
        <v>1.5354448013390806E-2</v>
      </c>
      <c r="N41" s="317">
        <v>0.38821476363615837</v>
      </c>
      <c r="O41" s="318">
        <v>-0.35120992772197562</v>
      </c>
      <c r="P41" s="321" t="s">
        <v>229</v>
      </c>
      <c r="Q41" s="321" t="s">
        <v>230</v>
      </c>
      <c r="R41" s="333" t="s">
        <v>231</v>
      </c>
      <c r="S41" s="320" t="s">
        <v>214</v>
      </c>
      <c r="T41" s="318">
        <v>0.12726397254112884</v>
      </c>
      <c r="U41" s="321" t="s">
        <v>225</v>
      </c>
      <c r="V41" s="322">
        <v>1</v>
      </c>
      <c r="W41" s="333" t="s">
        <v>232</v>
      </c>
      <c r="X41" s="160"/>
    </row>
    <row r="42" spans="1:24" ht="15" thickBot="1">
      <c r="A42" s="631"/>
      <c r="B42" s="323" t="s">
        <v>74</v>
      </c>
      <c r="C42" s="324">
        <v>4.3685925407718397E-5</v>
      </c>
      <c r="D42" s="325">
        <v>5.2250984301368403E-4</v>
      </c>
      <c r="E42" s="326">
        <v>3.1987789474169278E-4</v>
      </c>
      <c r="F42" s="326">
        <v>2.2637604595700549E-6</v>
      </c>
      <c r="G42" s="326">
        <v>5.6800106007631756E-4</v>
      </c>
      <c r="H42" s="327">
        <v>0.12061411853426954</v>
      </c>
      <c r="I42" s="325">
        <v>8.9138510784476238E-3</v>
      </c>
      <c r="J42" s="326">
        <v>0.43483479660372226</v>
      </c>
      <c r="K42" s="326">
        <v>2.0658582176320467E-2</v>
      </c>
      <c r="L42" s="326">
        <v>0.74188326082712541</v>
      </c>
      <c r="M42" s="327">
        <v>0.95845135697975647</v>
      </c>
      <c r="N42" s="325">
        <v>0.17016803118992965</v>
      </c>
      <c r="O42" s="326">
        <v>0.21821533625016498</v>
      </c>
      <c r="P42" s="326">
        <v>6.2439173302401675E-5</v>
      </c>
      <c r="Q42" s="326">
        <v>6.7838738553048484E-4</v>
      </c>
      <c r="R42" s="327">
        <v>1.4549868482027855E-3</v>
      </c>
      <c r="S42" s="325">
        <v>5.8521631453176013E-3</v>
      </c>
      <c r="T42" s="326">
        <v>0.6646132639216551</v>
      </c>
      <c r="U42" s="326">
        <v>1.7388196065678195E-6</v>
      </c>
      <c r="V42" s="328"/>
      <c r="W42" s="327">
        <v>4.4127799529494787E-6</v>
      </c>
      <c r="X42" s="160"/>
    </row>
    <row r="43" spans="1:24" ht="17.399999999999999">
      <c r="A43" s="632" t="s">
        <v>61</v>
      </c>
      <c r="B43" s="301" t="s">
        <v>73</v>
      </c>
      <c r="C43" s="302" t="s">
        <v>233</v>
      </c>
      <c r="D43" s="303" t="s">
        <v>234</v>
      </c>
      <c r="E43" s="304" t="s">
        <v>235</v>
      </c>
      <c r="F43" s="304" t="s">
        <v>236</v>
      </c>
      <c r="G43" s="304" t="s">
        <v>237</v>
      </c>
      <c r="H43" s="306">
        <v>0.39548830872164881</v>
      </c>
      <c r="I43" s="329">
        <v>0.41572911283884939</v>
      </c>
      <c r="J43" s="305">
        <v>-9.7662821009661643E-2</v>
      </c>
      <c r="K43" s="305">
        <v>0.33829899630620697</v>
      </c>
      <c r="L43" s="305">
        <v>-0.14342409903547351</v>
      </c>
      <c r="M43" s="306">
        <v>-0.14539508739937729</v>
      </c>
      <c r="N43" s="329">
        <v>4.7027820254378801E-2</v>
      </c>
      <c r="O43" s="304" t="s">
        <v>238</v>
      </c>
      <c r="P43" s="304" t="s">
        <v>81</v>
      </c>
      <c r="Q43" s="304" t="s">
        <v>239</v>
      </c>
      <c r="R43" s="307" t="s">
        <v>226</v>
      </c>
      <c r="S43" s="329">
        <v>0.47505430474093208</v>
      </c>
      <c r="T43" s="305">
        <v>-0.28230401952181661</v>
      </c>
      <c r="U43" s="304" t="s">
        <v>226</v>
      </c>
      <c r="V43" s="304" t="s">
        <v>232</v>
      </c>
      <c r="W43" s="334">
        <v>1</v>
      </c>
      <c r="X43" s="160"/>
    </row>
    <row r="44" spans="1:24" ht="15" thickBot="1">
      <c r="A44" s="633"/>
      <c r="B44" s="309" t="s">
        <v>74</v>
      </c>
      <c r="C44" s="310">
        <v>3.4331168634462711E-5</v>
      </c>
      <c r="D44" s="311">
        <v>9.0939442469154766E-4</v>
      </c>
      <c r="E44" s="312">
        <v>2.2072802837392385E-3</v>
      </c>
      <c r="F44" s="312">
        <v>7.953202660522739E-6</v>
      </c>
      <c r="G44" s="312">
        <v>2.6925218093372641E-3</v>
      </c>
      <c r="H44" s="313">
        <v>0.16161229976115207</v>
      </c>
      <c r="I44" s="311">
        <v>0.13930451500612603</v>
      </c>
      <c r="J44" s="312">
        <v>0.73977862912659476</v>
      </c>
      <c r="K44" s="312">
        <v>0.23678007668240258</v>
      </c>
      <c r="L44" s="312">
        <v>0.62473362700434198</v>
      </c>
      <c r="M44" s="313">
        <v>0.61993172033532773</v>
      </c>
      <c r="N44" s="311">
        <v>0.87316223002068405</v>
      </c>
      <c r="O44" s="312">
        <v>1.9086549251452343E-2</v>
      </c>
      <c r="P44" s="312">
        <v>1.9324244337866214E-4</v>
      </c>
      <c r="Q44" s="312">
        <v>2.4962371612911806E-4</v>
      </c>
      <c r="R44" s="313">
        <v>2.095110501977801E-4</v>
      </c>
      <c r="S44" s="311">
        <v>8.6048566825477055E-2</v>
      </c>
      <c r="T44" s="312">
        <v>0.32812872063997339</v>
      </c>
      <c r="U44" s="312">
        <v>2.1022178996990982E-4</v>
      </c>
      <c r="V44" s="312">
        <v>4.4127799529494787E-6</v>
      </c>
      <c r="W44" s="335"/>
      <c r="X44" s="160"/>
    </row>
  </sheetData>
  <mergeCells count="22">
    <mergeCell ref="A37:A38"/>
    <mergeCell ref="A39:A40"/>
    <mergeCell ref="A41:A42"/>
    <mergeCell ref="A43:A44"/>
    <mergeCell ref="A25:A26"/>
    <mergeCell ref="A27:A28"/>
    <mergeCell ref="A29:A30"/>
    <mergeCell ref="A31:A32"/>
    <mergeCell ref="A33:A34"/>
    <mergeCell ref="A35:A36"/>
    <mergeCell ref="A23:A24"/>
    <mergeCell ref="A1:W1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U16"/>
  <sheetViews>
    <sheetView workbookViewId="0">
      <pane xSplit="1" topLeftCell="B1" activePane="topRight" state="frozen"/>
      <selection pane="topRight" activeCell="D1" sqref="D1"/>
    </sheetView>
  </sheetViews>
  <sheetFormatPr defaultColWidth="14.44140625" defaultRowHeight="14.4"/>
  <cols>
    <col min="1" max="1" width="5.6640625" style="353" bestFit="1" customWidth="1"/>
    <col min="2" max="2" width="11.44140625" style="353" bestFit="1" customWidth="1"/>
    <col min="3" max="3" width="13.44140625" style="353" bestFit="1" customWidth="1"/>
    <col min="4" max="4" width="11" style="353" bestFit="1" customWidth="1"/>
    <col min="5" max="5" width="12.88671875" style="353" bestFit="1" customWidth="1"/>
    <col min="6" max="6" width="11" style="353" bestFit="1" customWidth="1"/>
    <col min="7" max="7" width="10.88671875" style="353" bestFit="1" customWidth="1"/>
    <col min="8" max="8" width="12.6640625" style="353" bestFit="1" customWidth="1"/>
    <col min="9" max="9" width="10.44140625" style="353" bestFit="1" customWidth="1"/>
    <col min="10" max="10" width="12.33203125" style="353" bestFit="1" customWidth="1"/>
    <col min="11" max="11" width="10.44140625" style="353" bestFit="1" customWidth="1"/>
    <col min="12" max="12" width="10.88671875" style="353" bestFit="1" customWidth="1"/>
    <col min="13" max="13" width="12.6640625" style="353" bestFit="1" customWidth="1"/>
    <col min="14" max="14" width="10.44140625" style="353" bestFit="1" customWidth="1"/>
    <col min="15" max="15" width="12.33203125" style="353" bestFit="1" customWidth="1"/>
    <col min="16" max="16" width="14.44140625" style="353" customWidth="1"/>
    <col min="17" max="17" width="11.109375" style="353" bestFit="1" customWidth="1"/>
    <col min="18" max="18" width="13.109375" style="353" bestFit="1" customWidth="1"/>
    <col min="19" max="19" width="10.6640625" style="353" bestFit="1" customWidth="1"/>
    <col min="20" max="20" width="12.5546875" style="353" bestFit="1" customWidth="1"/>
    <col min="21" max="21" width="10.6640625" style="353" bestFit="1" customWidth="1"/>
    <col min="22" max="16384" width="14.44140625" style="353"/>
  </cols>
  <sheetData>
    <row r="1" spans="1:21">
      <c r="A1" s="563" t="s">
        <v>391</v>
      </c>
    </row>
    <row r="2" spans="1:21">
      <c r="A2" s="352" t="s">
        <v>14</v>
      </c>
      <c r="B2" s="352" t="s">
        <v>42</v>
      </c>
      <c r="C2" s="352" t="s">
        <v>43</v>
      </c>
      <c r="D2" s="352" t="s">
        <v>44</v>
      </c>
      <c r="E2" s="352" t="s">
        <v>45</v>
      </c>
      <c r="F2" s="352" t="s">
        <v>46</v>
      </c>
      <c r="G2" s="352" t="s">
        <v>47</v>
      </c>
      <c r="H2" s="352" t="s">
        <v>48</v>
      </c>
      <c r="I2" s="352" t="s">
        <v>49</v>
      </c>
      <c r="J2" s="352" t="s">
        <v>50</v>
      </c>
      <c r="K2" s="352" t="s">
        <v>51</v>
      </c>
      <c r="L2" s="352" t="s">
        <v>52</v>
      </c>
      <c r="M2" s="352" t="s">
        <v>53</v>
      </c>
      <c r="N2" s="352" t="s">
        <v>54</v>
      </c>
      <c r="O2" s="352" t="s">
        <v>55</v>
      </c>
      <c r="P2" s="352" t="s">
        <v>56</v>
      </c>
      <c r="Q2" s="352" t="s">
        <v>57</v>
      </c>
      <c r="R2" s="352" t="s">
        <v>58</v>
      </c>
      <c r="S2" s="352" t="s">
        <v>59</v>
      </c>
      <c r="T2" s="352" t="s">
        <v>60</v>
      </c>
      <c r="U2" s="352" t="s">
        <v>61</v>
      </c>
    </row>
    <row r="3" spans="1:21">
      <c r="A3" s="156">
        <v>1985</v>
      </c>
      <c r="B3" s="354">
        <v>0.38445032852415101</v>
      </c>
      <c r="C3" s="355">
        <v>0.47940926626216379</v>
      </c>
      <c r="D3" s="355">
        <v>1.4508943058683822E-2</v>
      </c>
      <c r="E3" s="356">
        <v>1.8092640921143505E-2</v>
      </c>
      <c r="F3" s="354">
        <v>3.7739447679448042E-2</v>
      </c>
      <c r="G3" s="354">
        <v>0.4964453972695046</v>
      </c>
      <c r="H3" s="355">
        <v>0.68663904408721732</v>
      </c>
      <c r="I3" s="355">
        <v>6.3416986777449632E-3</v>
      </c>
      <c r="J3" s="356">
        <v>8.7712726151272461E-3</v>
      </c>
      <c r="K3" s="354">
        <v>1.2774211852149079E-2</v>
      </c>
      <c r="L3" s="354">
        <v>0.54984515211791418</v>
      </c>
      <c r="M3" s="355">
        <v>0.63045942981008884</v>
      </c>
      <c r="N3" s="355">
        <v>1.3008070301899695E-2</v>
      </c>
      <c r="O3" s="356">
        <v>1.4915218500838063E-2</v>
      </c>
      <c r="P3" s="354">
        <v>2.3657697538651965E-2</v>
      </c>
      <c r="Q3" s="354">
        <v>0.48795471404317164</v>
      </c>
      <c r="R3" s="355">
        <v>0.59942533958504696</v>
      </c>
      <c r="S3" s="355">
        <v>1.0527410420728189E-2</v>
      </c>
      <c r="T3" s="356">
        <v>1.2932340614374815E-2</v>
      </c>
      <c r="U3" s="354">
        <v>2.1574564437544876E-2</v>
      </c>
    </row>
    <row r="4" spans="1:21">
      <c r="A4" s="157">
        <v>1990</v>
      </c>
      <c r="B4" s="354">
        <v>0.35866821073611183</v>
      </c>
      <c r="C4" s="355">
        <v>0.46871989372728878</v>
      </c>
      <c r="D4" s="355">
        <v>1.0685830807411397E-2</v>
      </c>
      <c r="E4" s="356">
        <v>1.396460943711221E-2</v>
      </c>
      <c r="F4" s="354">
        <v>2.9793080310854307E-2</v>
      </c>
      <c r="G4" s="354">
        <v>0.67930847212165135</v>
      </c>
      <c r="H4" s="355">
        <v>0.77932657494569157</v>
      </c>
      <c r="I4" s="355">
        <v>7.5049774850675837E-3</v>
      </c>
      <c r="J4" s="356">
        <v>8.6099741700775313E-3</v>
      </c>
      <c r="K4" s="354">
        <v>1.1047966856099482E-2</v>
      </c>
      <c r="L4" s="354">
        <v>0.56344353553475079</v>
      </c>
      <c r="M4" s="355">
        <v>0.63485212297503313</v>
      </c>
      <c r="N4" s="355">
        <v>1.2493830466271024E-2</v>
      </c>
      <c r="O4" s="356">
        <v>1.4077248731009911E-2</v>
      </c>
      <c r="P4" s="354">
        <v>2.2174059472371849E-2</v>
      </c>
      <c r="Q4" s="354">
        <v>0.55391583113611054</v>
      </c>
      <c r="R4" s="355">
        <v>0.64060833668735417</v>
      </c>
      <c r="S4" s="355">
        <v>1.0079949009049191E-2</v>
      </c>
      <c r="T4" s="356">
        <v>1.1657546157032711E-2</v>
      </c>
      <c r="U4" s="354">
        <v>1.8197618559438328E-2</v>
      </c>
    </row>
    <row r="5" spans="1:21">
      <c r="A5" s="157">
        <v>1996</v>
      </c>
      <c r="B5" s="354">
        <v>0.30837878312070921</v>
      </c>
      <c r="C5" s="355">
        <v>0.45669710356802412</v>
      </c>
      <c r="D5" s="355">
        <v>9.5353598868862868E-3</v>
      </c>
      <c r="E5" s="356">
        <v>1.4121500830084975E-2</v>
      </c>
      <c r="F5" s="354">
        <v>3.0920933633601655E-2</v>
      </c>
      <c r="G5" s="354">
        <v>0.18325750480216599</v>
      </c>
      <c r="H5" s="355">
        <v>0.50772540101432062</v>
      </c>
      <c r="I5" s="355">
        <v>1.5640836767659776E-3</v>
      </c>
      <c r="J5" s="356">
        <v>4.3333833059838378E-3</v>
      </c>
      <c r="K5" s="354">
        <v>8.5348956292647903E-3</v>
      </c>
      <c r="L5" s="354">
        <v>0.48411888749005649</v>
      </c>
      <c r="M5" s="355">
        <v>0.62539513480841447</v>
      </c>
      <c r="N5" s="355">
        <v>1.0105379860194476E-2</v>
      </c>
      <c r="O5" s="356">
        <v>1.305434587095379E-2</v>
      </c>
      <c r="P5" s="354">
        <v>2.0873756676973349E-2</v>
      </c>
      <c r="Q5" s="354">
        <v>0.41827082627011314</v>
      </c>
      <c r="R5" s="355">
        <v>0.5842211361483256</v>
      </c>
      <c r="S5" s="355">
        <v>7.6854675335750093E-3</v>
      </c>
      <c r="T5" s="356">
        <v>1.0734701758512506E-2</v>
      </c>
      <c r="U5" s="354">
        <v>1.8374381025110867E-2</v>
      </c>
    </row>
    <row r="6" spans="1:21">
      <c r="A6" s="157">
        <v>1997</v>
      </c>
      <c r="B6" s="354">
        <v>0.26341886346934523</v>
      </c>
      <c r="C6" s="355">
        <v>0.42377851559479984</v>
      </c>
      <c r="D6" s="355">
        <v>7.784109967276286E-3</v>
      </c>
      <c r="E6" s="356">
        <v>1.2522787942037088E-2</v>
      </c>
      <c r="F6" s="354">
        <v>2.9550313385898211E-2</v>
      </c>
      <c r="G6" s="354">
        <v>0.20416350895720162</v>
      </c>
      <c r="H6" s="355">
        <v>0.48110338785217438</v>
      </c>
      <c r="I6" s="355">
        <v>1.415186840620714E-3</v>
      </c>
      <c r="J6" s="356">
        <v>3.334832884407204E-3</v>
      </c>
      <c r="K6" s="354">
        <v>6.9316345895944452E-3</v>
      </c>
      <c r="L6" s="354">
        <v>0.49081689907324194</v>
      </c>
      <c r="M6" s="355">
        <v>0.62915749476118921</v>
      </c>
      <c r="N6" s="355">
        <v>9.8365307683261002E-3</v>
      </c>
      <c r="O6" s="356">
        <v>1.260903417756587E-2</v>
      </c>
      <c r="P6" s="354">
        <v>2.0041141180956464E-2</v>
      </c>
      <c r="Q6" s="354">
        <v>0.42246560144289808</v>
      </c>
      <c r="R6" s="355">
        <v>0.5808210799192236</v>
      </c>
      <c r="S6" s="355">
        <v>7.1698276174000522E-3</v>
      </c>
      <c r="T6" s="356">
        <v>9.8573398765481393E-3</v>
      </c>
      <c r="U6" s="354">
        <v>1.6971387949485283E-2</v>
      </c>
    </row>
    <row r="7" spans="1:21">
      <c r="A7" s="157">
        <f t="shared" ref="A7:A16" si="0">A6+1</f>
        <v>1998</v>
      </c>
      <c r="B7" s="354">
        <v>0.27637207310738776</v>
      </c>
      <c r="C7" s="355">
        <v>0.42926589818649108</v>
      </c>
      <c r="D7" s="355">
        <v>8.8328793701265545E-3</v>
      </c>
      <c r="E7" s="356">
        <v>1.3719381461950423E-2</v>
      </c>
      <c r="F7" s="354">
        <v>3.1960101000126848E-2</v>
      </c>
      <c r="G7" s="354">
        <v>0.21054241493961301</v>
      </c>
      <c r="H7" s="355">
        <v>0.48511471644712811</v>
      </c>
      <c r="I7" s="355">
        <v>1.6120274367469557E-3</v>
      </c>
      <c r="J7" s="356">
        <v>3.7143025698968338E-3</v>
      </c>
      <c r="K7" s="354">
        <v>7.6565448211910721E-3</v>
      </c>
      <c r="L7" s="354">
        <v>0.48851328982887754</v>
      </c>
      <c r="M7" s="355">
        <v>0.63001553813062217</v>
      </c>
      <c r="N7" s="355">
        <v>9.709818602804959E-3</v>
      </c>
      <c r="O7" s="356">
        <v>1.2522354497949787E-2</v>
      </c>
      <c r="P7" s="354">
        <v>1.987626294917429E-2</v>
      </c>
      <c r="Q7" s="354">
        <v>0.42072187322873938</v>
      </c>
      <c r="R7" s="355">
        <v>0.57968099372474746</v>
      </c>
      <c r="S7" s="355">
        <v>7.441413415236217E-3</v>
      </c>
      <c r="T7" s="356">
        <v>1.0252963294151195E-2</v>
      </c>
      <c r="U7" s="354">
        <v>1.7687251100421027E-2</v>
      </c>
    </row>
    <row r="8" spans="1:21">
      <c r="A8" s="157">
        <f t="shared" si="0"/>
        <v>1999</v>
      </c>
      <c r="B8" s="354">
        <v>0.27486223185297481</v>
      </c>
      <c r="C8" s="355">
        <v>0.42435419062209512</v>
      </c>
      <c r="D8" s="355">
        <v>9.0068776713354403E-3</v>
      </c>
      <c r="E8" s="356">
        <v>1.3905534632696412E-2</v>
      </c>
      <c r="F8" s="354">
        <v>3.2768698742696903E-2</v>
      </c>
      <c r="G8" s="354">
        <v>0.28317960808490111</v>
      </c>
      <c r="H8" s="355">
        <v>0.60668626409712689</v>
      </c>
      <c r="I8" s="355">
        <v>3.9635274738050504E-3</v>
      </c>
      <c r="J8" s="356">
        <v>8.4914930562661542E-3</v>
      </c>
      <c r="K8" s="354">
        <v>1.399651444046328E-2</v>
      </c>
      <c r="L8" s="354">
        <v>0.54195485374169328</v>
      </c>
      <c r="M8" s="355">
        <v>0.65692094683529112</v>
      </c>
      <c r="N8" s="355">
        <v>8.9723838559773571E-3</v>
      </c>
      <c r="O8" s="356">
        <v>1.0875715675106024E-2</v>
      </c>
      <c r="P8" s="354">
        <v>1.6555592765765282E-2</v>
      </c>
      <c r="Q8" s="354">
        <v>0.44063260858309056</v>
      </c>
      <c r="R8" s="355">
        <v>0.60696707345433942</v>
      </c>
      <c r="S8" s="355">
        <v>7.6223144320705779E-3</v>
      </c>
      <c r="T8" s="356">
        <v>1.0499662970154944E-2</v>
      </c>
      <c r="U8" s="354">
        <v>1.7298570926425727E-2</v>
      </c>
    </row>
    <row r="9" spans="1:21">
      <c r="A9" s="157">
        <f t="shared" si="0"/>
        <v>2000</v>
      </c>
      <c r="B9" s="354">
        <v>0.27753702160871346</v>
      </c>
      <c r="C9" s="355">
        <v>0.44388620570723142</v>
      </c>
      <c r="D9" s="355">
        <v>8.1134269130301757E-3</v>
      </c>
      <c r="E9" s="356">
        <v>1.29764247913037E-2</v>
      </c>
      <c r="F9" s="354">
        <v>2.9233674361717837E-2</v>
      </c>
      <c r="G9" s="354">
        <v>0.31470290367859055</v>
      </c>
      <c r="H9" s="355">
        <v>0.64719155096599656</v>
      </c>
      <c r="I9" s="355">
        <v>3.9514234069376831E-3</v>
      </c>
      <c r="J9" s="356">
        <v>8.1261653876291123E-3</v>
      </c>
      <c r="K9" s="354">
        <v>1.2556043686757064E-2</v>
      </c>
      <c r="L9" s="354">
        <v>0.56412615118084397</v>
      </c>
      <c r="M9" s="355">
        <v>0.6886413135312548</v>
      </c>
      <c r="N9" s="355">
        <v>9.000773526166456E-3</v>
      </c>
      <c r="O9" s="356">
        <v>1.0987444015637558E-2</v>
      </c>
      <c r="P9" s="354">
        <v>1.5955249561336229E-2</v>
      </c>
      <c r="Q9" s="354">
        <v>0.46246245851520401</v>
      </c>
      <c r="R9" s="355">
        <v>0.64184959116394202</v>
      </c>
      <c r="S9" s="355">
        <v>7.4211424503115905E-3</v>
      </c>
      <c r="T9" s="356">
        <v>1.0299770630020279E-2</v>
      </c>
      <c r="U9" s="354">
        <v>1.604701595484774E-2</v>
      </c>
    </row>
    <row r="10" spans="1:21">
      <c r="A10" s="157">
        <f t="shared" si="0"/>
        <v>2001</v>
      </c>
      <c r="B10" s="354">
        <v>0.20121156164898654</v>
      </c>
      <c r="C10" s="355">
        <v>0.4128441016966426</v>
      </c>
      <c r="D10" s="355">
        <v>6.3796602198061252E-3</v>
      </c>
      <c r="E10" s="356">
        <v>1.3089730386220733E-2</v>
      </c>
      <c r="F10" s="354">
        <v>3.1706230832477901E-2</v>
      </c>
      <c r="G10" s="354">
        <v>0.26789728474680718</v>
      </c>
      <c r="H10" s="355">
        <v>0.67213351103484298</v>
      </c>
      <c r="I10" s="355">
        <v>3.6006902046989272E-3</v>
      </c>
      <c r="J10" s="356">
        <v>9.0338524771550553E-3</v>
      </c>
      <c r="K10" s="354">
        <v>1.3440562520452497E-2</v>
      </c>
      <c r="L10" s="354">
        <v>0.53880139876734356</v>
      </c>
      <c r="M10" s="355">
        <v>0.66807645402960758</v>
      </c>
      <c r="N10" s="355">
        <v>8.4134676901354913E-3</v>
      </c>
      <c r="O10" s="356">
        <v>1.0432117795866174E-2</v>
      </c>
      <c r="P10" s="354">
        <v>1.5615155620203684E-2</v>
      </c>
      <c r="Q10" s="354">
        <v>0.41038061756556315</v>
      </c>
      <c r="R10" s="355">
        <v>0.61860521535250956</v>
      </c>
      <c r="S10" s="355">
        <v>6.8413594671269205E-3</v>
      </c>
      <c r="T10" s="356">
        <v>1.0312623124287421E-2</v>
      </c>
      <c r="U10" s="354">
        <v>1.6670766537929715E-2</v>
      </c>
    </row>
    <row r="11" spans="1:21">
      <c r="A11" s="157">
        <f t="shared" si="0"/>
        <v>2002</v>
      </c>
      <c r="B11" s="354">
        <v>0.17780537419528158</v>
      </c>
      <c r="C11" s="355">
        <v>0.39322842995230234</v>
      </c>
      <c r="D11" s="355">
        <v>5.9609607770610999E-3</v>
      </c>
      <c r="E11" s="356">
        <v>1.3183061861766807E-2</v>
      </c>
      <c r="F11" s="354">
        <v>3.3525200259212892E-2</v>
      </c>
      <c r="G11" s="354">
        <v>0.28224953961074373</v>
      </c>
      <c r="H11" s="355">
        <v>0.66572792895312405</v>
      </c>
      <c r="I11" s="355">
        <v>3.8760894745442183E-3</v>
      </c>
      <c r="J11" s="356">
        <v>9.1423391580515521E-3</v>
      </c>
      <c r="K11" s="354">
        <v>1.3732846047826385E-2</v>
      </c>
      <c r="L11" s="354">
        <v>0.52482500138864097</v>
      </c>
      <c r="M11" s="355">
        <v>0.65256986016399054</v>
      </c>
      <c r="N11" s="355">
        <v>7.9560012677228047E-3</v>
      </c>
      <c r="O11" s="356">
        <v>9.8925291687805093E-3</v>
      </c>
      <c r="P11" s="354">
        <v>1.515934120263311E-2</v>
      </c>
      <c r="Q11" s="354">
        <v>0.39831744600174629</v>
      </c>
      <c r="R11" s="355">
        <v>0.60302166820316794</v>
      </c>
      <c r="S11" s="355">
        <v>6.6140354856553361E-3</v>
      </c>
      <c r="T11" s="356">
        <v>1.0013135884832283E-2</v>
      </c>
      <c r="U11" s="354">
        <v>1.660493546553404E-2</v>
      </c>
    </row>
    <row r="12" spans="1:21">
      <c r="A12" s="157">
        <f t="shared" si="0"/>
        <v>2003</v>
      </c>
      <c r="B12" s="354">
        <v>0.17577308033466868</v>
      </c>
      <c r="C12" s="355">
        <v>0.38098796797169032</v>
      </c>
      <c r="D12" s="355">
        <v>4.7287472908858685E-3</v>
      </c>
      <c r="E12" s="356">
        <v>1.0249554812238812E-2</v>
      </c>
      <c r="F12" s="354">
        <v>2.6902568253810093E-2</v>
      </c>
      <c r="G12" s="354">
        <v>0.27960235960661228</v>
      </c>
      <c r="H12" s="355">
        <v>0.63396841181817043</v>
      </c>
      <c r="I12" s="355">
        <v>3.9756834057064552E-3</v>
      </c>
      <c r="J12" s="356">
        <v>9.0144364237617486E-3</v>
      </c>
      <c r="K12" s="354">
        <v>1.4219062426011207E-2</v>
      </c>
      <c r="L12" s="354">
        <v>0.51691230040330405</v>
      </c>
      <c r="M12" s="355">
        <v>0.64248378748438439</v>
      </c>
      <c r="N12" s="355">
        <v>7.8850934321086676E-3</v>
      </c>
      <c r="O12" s="356">
        <v>9.8005883957042669E-3</v>
      </c>
      <c r="P12" s="354">
        <v>1.5254218996059056E-2</v>
      </c>
      <c r="Q12" s="354">
        <v>0.38773656841922721</v>
      </c>
      <c r="R12" s="355">
        <v>0.58562589286771149</v>
      </c>
      <c r="S12" s="355">
        <v>6.3804906109306185E-3</v>
      </c>
      <c r="T12" s="356">
        <v>9.6369050930482283E-3</v>
      </c>
      <c r="U12" s="354">
        <v>1.6455736008969695E-2</v>
      </c>
    </row>
    <row r="13" spans="1:21">
      <c r="A13" s="157">
        <f t="shared" si="0"/>
        <v>2004</v>
      </c>
      <c r="B13" s="354">
        <v>0.17228742320698437</v>
      </c>
      <c r="C13" s="355">
        <v>0.38429014263234462</v>
      </c>
      <c r="D13" s="355">
        <v>6.4739977414678398E-3</v>
      </c>
      <c r="E13" s="356">
        <v>1.444036638983928E-2</v>
      </c>
      <c r="F13" s="354">
        <v>3.7576728590862057E-2</v>
      </c>
      <c r="G13" s="354">
        <v>0.26780094119422287</v>
      </c>
      <c r="H13" s="355">
        <v>0.64932496188271482</v>
      </c>
      <c r="I13" s="355">
        <v>4.0974669578791399E-3</v>
      </c>
      <c r="J13" s="356">
        <v>9.9349448302011867E-3</v>
      </c>
      <c r="K13" s="354">
        <v>1.530042030325595E-2</v>
      </c>
      <c r="L13" s="354">
        <v>0.51877024774966252</v>
      </c>
      <c r="M13" s="355">
        <v>0.64819887979351476</v>
      </c>
      <c r="N13" s="355">
        <v>7.9317753827226906E-3</v>
      </c>
      <c r="O13" s="356">
        <v>9.9106838531257489E-3</v>
      </c>
      <c r="P13" s="354">
        <v>1.5289572632835802E-2</v>
      </c>
      <c r="Q13" s="354">
        <v>0.37222220745450108</v>
      </c>
      <c r="R13" s="355">
        <v>0.58902439129830453</v>
      </c>
      <c r="S13" s="355">
        <v>6.570765977439769E-3</v>
      </c>
      <c r="T13" s="356">
        <v>1.0397932613137177E-2</v>
      </c>
      <c r="U13" s="354">
        <v>1.7652804818860661E-2</v>
      </c>
    </row>
    <row r="14" spans="1:21">
      <c r="A14" s="157">
        <f t="shared" si="0"/>
        <v>2005</v>
      </c>
      <c r="B14" s="354">
        <v>0.1723810836975562</v>
      </c>
      <c r="C14" s="355">
        <v>0.41104811394118518</v>
      </c>
      <c r="D14" s="355">
        <v>7.1023816471726745E-3</v>
      </c>
      <c r="E14" s="356">
        <v>1.6935852344929905E-2</v>
      </c>
      <c r="F14" s="354">
        <v>4.1201630102487646E-2</v>
      </c>
      <c r="G14" s="354">
        <v>0.29513174095803085</v>
      </c>
      <c r="H14" s="355">
        <v>0.71898198274426972</v>
      </c>
      <c r="I14" s="355">
        <v>4.2136602342894118E-3</v>
      </c>
      <c r="J14" s="356">
        <v>1.0265062578582158E-2</v>
      </c>
      <c r="K14" s="354">
        <v>1.4277218101351609E-2</v>
      </c>
      <c r="L14" s="354">
        <v>0.52650204309483617</v>
      </c>
      <c r="M14" s="355">
        <v>0.66426185698280416</v>
      </c>
      <c r="N14" s="355">
        <v>7.8501276359300189E-3</v>
      </c>
      <c r="O14" s="356">
        <v>9.9041217966473021E-3</v>
      </c>
      <c r="P14" s="354">
        <v>1.4909966141415361E-2</v>
      </c>
      <c r="Q14" s="354">
        <v>0.40384842932817211</v>
      </c>
      <c r="R14" s="355">
        <v>0.63396266222819919</v>
      </c>
      <c r="S14" s="355">
        <v>6.6960375742804524E-3</v>
      </c>
      <c r="T14" s="356">
        <v>1.051146296156898E-2</v>
      </c>
      <c r="U14" s="354">
        <v>1.6580571045973217E-2</v>
      </c>
    </row>
    <row r="15" spans="1:21">
      <c r="A15" s="157">
        <f t="shared" si="0"/>
        <v>2006</v>
      </c>
      <c r="B15" s="354">
        <v>0.16344901049467914</v>
      </c>
      <c r="C15" s="355">
        <v>0.38474044061038665</v>
      </c>
      <c r="D15" s="355">
        <v>5.0103352777274082E-3</v>
      </c>
      <c r="E15" s="356">
        <v>1.1793761225745445E-2</v>
      </c>
      <c r="F15" s="354">
        <v>3.0653812235164998E-2</v>
      </c>
      <c r="G15" s="354">
        <v>0.32892289886647263</v>
      </c>
      <c r="H15" s="355">
        <v>0.72781444134884787</v>
      </c>
      <c r="I15" s="355">
        <v>4.3669320853671348E-3</v>
      </c>
      <c r="J15" s="356">
        <v>9.6628001488278537E-3</v>
      </c>
      <c r="K15" s="354">
        <v>1.3276461141551309E-2</v>
      </c>
      <c r="L15" s="354">
        <v>0.53241735409655511</v>
      </c>
      <c r="M15" s="355">
        <v>0.66319676843728848</v>
      </c>
      <c r="N15" s="355">
        <v>7.7692302778296814E-3</v>
      </c>
      <c r="O15" s="356">
        <v>9.6776116966453343E-3</v>
      </c>
      <c r="P15" s="354">
        <v>1.4592368595898011E-2</v>
      </c>
      <c r="Q15" s="354">
        <v>0.41730469913088264</v>
      </c>
      <c r="R15" s="355">
        <v>0.62819683400612469</v>
      </c>
      <c r="S15" s="355">
        <v>6.5562785644805019E-3</v>
      </c>
      <c r="T15" s="356">
        <v>9.8696071375345591E-3</v>
      </c>
      <c r="U15" s="354">
        <v>1.5711010631165222E-2</v>
      </c>
    </row>
    <row r="16" spans="1:21">
      <c r="A16" s="157">
        <f t="shared" si="0"/>
        <v>2007</v>
      </c>
      <c r="B16" s="354">
        <v>0.15436011355713244</v>
      </c>
      <c r="C16" s="355">
        <v>0.37950008306255067</v>
      </c>
      <c r="D16" s="355">
        <v>4.6272155164695386E-3</v>
      </c>
      <c r="E16" s="356">
        <v>1.1376181530201869E-2</v>
      </c>
      <c r="F16" s="354">
        <v>2.9976756364310998E-2</v>
      </c>
      <c r="G16" s="354">
        <v>0.28329009585226816</v>
      </c>
      <c r="H16" s="355">
        <v>0.69531390900259549</v>
      </c>
      <c r="I16" s="355">
        <v>3.3181746630462096E-3</v>
      </c>
      <c r="J16" s="356">
        <v>8.1442063435891825E-3</v>
      </c>
      <c r="K16" s="354">
        <v>1.1712992129370423E-2</v>
      </c>
      <c r="L16" s="354">
        <v>0.52755843879409781</v>
      </c>
      <c r="M16" s="355">
        <v>0.65785205228043975</v>
      </c>
      <c r="N16" s="355">
        <v>7.5370513067038085E-3</v>
      </c>
      <c r="O16" s="356">
        <v>9.3985126682681018E-3</v>
      </c>
      <c r="P16" s="354">
        <v>1.4286666182294667E-2</v>
      </c>
      <c r="Q16" s="354">
        <v>0.4046232851170195</v>
      </c>
      <c r="R16" s="355">
        <v>0.61138260527430099</v>
      </c>
      <c r="S16" s="355">
        <v>6.1278287923149715E-3</v>
      </c>
      <c r="T16" s="356">
        <v>9.2591011677365647E-3</v>
      </c>
      <c r="U16" s="354">
        <v>1.5144528300052643E-2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Especificacoes</vt:lpstr>
      <vt:lpstr>1) Agropecuária</vt:lpstr>
      <vt:lpstr>2) Indústria</vt:lpstr>
      <vt:lpstr>3) Serviços</vt:lpstr>
      <vt:lpstr>4) VAB Total</vt:lpstr>
      <vt:lpstr>5) Sínt Evol Part</vt:lpstr>
      <vt:lpstr>6) Partic e Correl Tempo </vt:lpstr>
      <vt:lpstr>7) Todas as Correlações</vt:lpstr>
      <vt:lpstr>8) Plan Testes SPSS</vt:lpstr>
      <vt:lpstr>9) Testes de Regressão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andrigo</dc:creator>
  <cp:lastModifiedBy>Carlos Paiva</cp:lastModifiedBy>
  <dcterms:created xsi:type="dcterms:W3CDTF">2010-08-05T12:44:10Z</dcterms:created>
  <dcterms:modified xsi:type="dcterms:W3CDTF">2010-11-25T19:18:09Z</dcterms:modified>
</cp:coreProperties>
</file>